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1000" firstSheet="2" activeTab="9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5-1" sheetId="158" r:id="rId25"/>
    <sheet name="附表5-2" sheetId="170" r:id="rId26"/>
    <sheet name="附表5-3" sheetId="160" r:id="rId27"/>
    <sheet name="附表5-4" sheetId="167" r:id="rId28"/>
  </sheets>
  <externalReferences>
    <externalReference r:id="rId29"/>
    <externalReference r:id="rId30"/>
  </externalReferences>
  <definedNames>
    <definedName name="_xlnm._FilterDatabase" localSheetId="23" hidden="1">'附表1-23'!$A$5:$E$174</definedName>
    <definedName name="_xlnm._FilterDatabase" localSheetId="6" hidden="1">'附表1-6'!$A$4:$G$80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 localSheetId="2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 localSheetId="2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 localSheetId="2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 localSheetId="2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 localSheetId="27">#REF!</definedName>
    <definedName name="kkkk">#REF!</definedName>
    <definedName name="_xlnm.Print_Area" localSheetId="0">封面!$A$1:$C$37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 localSheetId="2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 localSheetId="2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 localSheetId="2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 localSheetId="2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 localSheetId="2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 localSheetId="27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 localSheetId="2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 localSheetId="2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 localSheetId="2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 localSheetId="2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 localSheetId="2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 localSheetId="2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 localSheetId="2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 localSheetId="2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 localSheetId="2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 localSheetId="2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 localSheetId="2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 localSheetId="2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 localSheetId="2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 localSheetId="2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 localSheetId="2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 localSheetId="2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 localSheetId="2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 localSheetId="2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 localSheetId="2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 localSheetId="2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 localSheetId="2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 localSheetId="2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 localSheetId="2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 localSheetId="2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 localSheetId="2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 localSheetId="2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 localSheetId="2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 localSheetId="2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 localSheetId="2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 localSheetId="2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 localSheetId="2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 localSheetId="27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<sst xmlns="http://schemas.openxmlformats.org/spreadsheetml/2006/main" count="1556" uniqueCount="989">
  <si>
    <t>附件1：</t>
  </si>
  <si>
    <t>2023年度预决算公开目录</t>
  </si>
  <si>
    <t>一、政府预算公开情况</t>
  </si>
  <si>
    <t>归属级次</t>
  </si>
  <si>
    <t>1、</t>
  </si>
  <si>
    <t>附表1-1：2023年度一般公共预算收入预算表</t>
  </si>
  <si>
    <t>省、市、县</t>
  </si>
  <si>
    <t>2、</t>
  </si>
  <si>
    <t>附表1-2：2023年度一般公共预算支出预算表</t>
  </si>
  <si>
    <t>3、</t>
  </si>
  <si>
    <t>附表1-3：2023年度本级一般公共预算收入预算表</t>
  </si>
  <si>
    <t>省、市</t>
  </si>
  <si>
    <t>4、</t>
  </si>
  <si>
    <t>附表1-4：2023年度本级一般公共预算支出预算表</t>
  </si>
  <si>
    <t>5、</t>
  </si>
  <si>
    <t>附表1-5：2023年度本级一般公共预算支出经济分类情况表</t>
  </si>
  <si>
    <t>6、</t>
  </si>
  <si>
    <t>附表1-6：2023年度本级一般公共预算基本支出经济分类情况表</t>
  </si>
  <si>
    <t>7、</t>
  </si>
  <si>
    <t>附表1-7：2023年度一般公共预算对下税收返还和转移支付预算表（分项目）</t>
  </si>
  <si>
    <t>8、</t>
  </si>
  <si>
    <t>附表1-8：2023年度一般公共预算对下税收返还和转移支付预算表（分地区）</t>
  </si>
  <si>
    <t>9、</t>
  </si>
  <si>
    <t>附表1-9：2023年度本级一般公共预算“三公”经费支出预算表</t>
  </si>
  <si>
    <t>10、</t>
  </si>
  <si>
    <t>附表1-10：2023年度政府性基金收入预算表</t>
  </si>
  <si>
    <t>11、</t>
  </si>
  <si>
    <t>附表1-11：2023年度政府性基金支出预算表</t>
  </si>
  <si>
    <t>12、</t>
  </si>
  <si>
    <t>附表1-12：2023年度本级政府性基金收入预算表</t>
  </si>
  <si>
    <t>13、</t>
  </si>
  <si>
    <t>附表1-13：2023年度本级政府性基金支出预算表</t>
  </si>
  <si>
    <t>14、</t>
  </si>
  <si>
    <t>附表1-14：2023年度政府性基金转移支付预算表</t>
  </si>
  <si>
    <t>15、</t>
  </si>
  <si>
    <t>附表1-15：2023年度国有资本经营收入预算表</t>
  </si>
  <si>
    <t>16、</t>
  </si>
  <si>
    <t>附表1-16：2023年度国有资本经营支出预算表</t>
  </si>
  <si>
    <t>17、</t>
  </si>
  <si>
    <t>附表1-17：2023年度本级国有资本经营收入预算表</t>
  </si>
  <si>
    <t>18、</t>
  </si>
  <si>
    <t>附表1-18：2023年度本级国有资本经营支出预算表</t>
  </si>
  <si>
    <t>19、</t>
  </si>
  <si>
    <t>附表1-19：2023年度社会保险基金预算收入表</t>
  </si>
  <si>
    <t>20、</t>
  </si>
  <si>
    <t>附表1-20：2023年度社会保险基金预算支出表</t>
  </si>
  <si>
    <t>21、</t>
  </si>
  <si>
    <t>附表1-21：2023年度本级社会保险基金预算收入表</t>
  </si>
  <si>
    <t>22、</t>
  </si>
  <si>
    <t>附表1-22：2023年度本级社会保险基金预算支出表</t>
  </si>
  <si>
    <t>23、</t>
  </si>
  <si>
    <t>附表1-23：2023年度本级财政专项资金管理清单目录</t>
  </si>
  <si>
    <t>省</t>
  </si>
  <si>
    <t>五、政府债务公开情况</t>
  </si>
  <si>
    <t>附表5-1：2022年度政府一般债务余额和限额情况表</t>
  </si>
  <si>
    <t>附表5-2：2022年度本级政府一般债务余额和限额情况表</t>
  </si>
  <si>
    <t>附表5-3：2022年度政府专项债务余额和限额情况表</t>
  </si>
  <si>
    <t>附表5-4：2022年度本级政府专项债务余额和限额情况表</t>
  </si>
  <si>
    <t>六、政府预决算相关重要事项说明</t>
  </si>
  <si>
    <t>附表6：政府预决算相关重要事项说明</t>
  </si>
  <si>
    <t>备注：模板包含政府预算23张、政府决算22张、部门预算12张、部门决算10张、政府债务4张共71张以及部门预决算说明、政府预决算相关重要事项说明文字范本各1套，各市、县（区）结合实际情况公开本地区预决算信息。</t>
  </si>
  <si>
    <t>附表1-1</t>
  </si>
  <si>
    <t>2023年度一般公共预算收入预算表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</si>
  <si>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</si>
  <si>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</si>
  <si>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</si>
  <si>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</si>
  <si>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</si>
  <si>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</si>
  <si>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</si>
  <si>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</si>
  <si>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</si>
  <si>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</si>
  <si>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</si>
  <si>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</si>
  <si>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</si>
  <si>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</si>
  <si>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</si>
  <si>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</si>
  <si>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</si>
  <si>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</si>
  <si>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</si>
  <si>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</si>
  <si>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</si>
  <si>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</si>
  <si>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</si>
  <si>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</si>
  <si>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</si>
  <si>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</si>
  <si>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</si>
  <si>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</si>
  <si>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</si>
  <si>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</si>
  <si>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</si>
  <si>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</si>
  <si>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</si>
  <si>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</si>
  <si>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</si>
  <si>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</si>
  <si>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</si>
  <si>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</si>
  <si>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</si>
  <si>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</si>
  <si>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</si>
  <si>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</si>
  <si>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</si>
  <si>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</si>
  <si>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</si>
  <si>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</si>
  <si>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2023年度一般公共预算支出预算表</t>
  </si>
  <si>
    <t>支出项目</t>
  </si>
  <si>
    <t>一、一般公共服务支出</t>
  </si>
  <si>
    <t>二、外交支出</t>
  </si>
  <si>
    <t>-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</si>
  <si>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</si>
  <si>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</si>
  <si>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</si>
  <si>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</si>
  <si>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</si>
  <si>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</si>
  <si>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</si>
  <si>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</si>
  <si>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</si>
  <si>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</si>
  <si>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</si>
  <si>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</si>
  <si>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</si>
  <si>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</si>
  <si>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十七、住房保障支出</t>
  </si>
  <si>
    <t>十八、自然资源海洋气象等支出</t>
  </si>
  <si>
    <t>十九、灾害防治及应急管理支出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</si>
  <si>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</si>
  <si>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</si>
  <si>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</si>
  <si>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</si>
  <si>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</si>
  <si>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</si>
  <si>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</si>
  <si>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</si>
  <si>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</si>
  <si>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</si>
  <si>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</si>
  <si>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</si>
  <si>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</si>
  <si>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</si>
  <si>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</si>
  <si>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</si>
  <si>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</si>
  <si>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</si>
  <si>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</si>
  <si>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</si>
  <si>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</si>
  <si>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</si>
  <si>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</si>
  <si>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2023年度本级一般公共预算收入预算表</t>
  </si>
  <si>
    <t xml:space="preserve">    其他税收收入</t>
  </si>
  <si>
    <t xml:space="preserve">   债务转贷收入</t>
  </si>
  <si>
    <t>附表1-4</t>
  </si>
  <si>
    <t>2023年度本级一般公共预算支出预算表</t>
  </si>
  <si>
    <t>行政运行（人大事务）</t>
  </si>
  <si>
    <t xml:space="preserve">      机关服务</t>
  </si>
  <si>
    <t xml:space="preserve">      事业运行</t>
  </si>
  <si>
    <t xml:space="preserve">      其他人大事务支出</t>
  </si>
  <si>
    <t>行政运行（政协事务）</t>
  </si>
  <si>
    <t>事业运行（政协事务）</t>
  </si>
  <si>
    <t>其他政协事务支出</t>
  </si>
  <si>
    <t>行政运行（政府办公厅（室）及相关机构事务）</t>
  </si>
  <si>
    <t>信访事务</t>
  </si>
  <si>
    <t>事业运行（政府办公厅（室）及相关机构事务）</t>
  </si>
  <si>
    <t>其他政府办公厅（室）及相关机构事务支出</t>
  </si>
  <si>
    <t>行政运行（发展与改革事务）</t>
  </si>
  <si>
    <t>事业运行（发展与改革事务）</t>
  </si>
  <si>
    <t>行政运行（统计信息事务）</t>
  </si>
  <si>
    <t>统计抽样调查</t>
  </si>
  <si>
    <t>行政运行（财政事务）</t>
  </si>
  <si>
    <t>其他财政事务支出</t>
  </si>
  <si>
    <t xml:space="preserve">      行政运行（税收事务）</t>
  </si>
  <si>
    <t>其他税收事务支出</t>
  </si>
  <si>
    <t>行政运行（审计事务）</t>
  </si>
  <si>
    <t xml:space="preserve">      其他审计事务支出</t>
  </si>
  <si>
    <t>行政运行（纪检监察事务）</t>
  </si>
  <si>
    <t>其他纪检监察事务支出</t>
  </si>
  <si>
    <t>行政运行（商贸事务）</t>
  </si>
  <si>
    <t>招商引资</t>
  </si>
  <si>
    <t>事业运行（商贸事务）</t>
  </si>
  <si>
    <t>行政运行（港澳台侨事务）</t>
  </si>
  <si>
    <t>行政运行（档案事务）</t>
  </si>
  <si>
    <t>行政运行（民主党派及工商联事务）</t>
  </si>
  <si>
    <t>事业运行（民主党派及工商联事务）</t>
  </si>
  <si>
    <t>行政运行（群众团体事务）</t>
  </si>
  <si>
    <t>事业运行（群众团体事务）</t>
  </si>
  <si>
    <t>其他群众团体事务支出</t>
  </si>
  <si>
    <t>行政运行（党委办公厅（室）及相关机构事务）</t>
  </si>
  <si>
    <t>事业运行（党委办公厅（室）及相关机构事务）</t>
  </si>
  <si>
    <t>行政运行（组织事务）</t>
  </si>
  <si>
    <t>事业运行（组织事务）</t>
  </si>
  <si>
    <t xml:space="preserve">      其他组织事务支出</t>
  </si>
  <si>
    <t>行政运行（宣传事务）</t>
  </si>
  <si>
    <t>事业运行（宣传事务）</t>
  </si>
  <si>
    <t xml:space="preserve">      其他宣传事务支出</t>
  </si>
  <si>
    <t>行政运行（统战事务）</t>
  </si>
  <si>
    <t>事业运行（统战事务）</t>
  </si>
  <si>
    <t>行政运行（其他共产党事务支出）</t>
  </si>
  <si>
    <t>事业运行（其他共产党事务支出）</t>
  </si>
  <si>
    <t xml:space="preserve">      其他共产党事务支出</t>
  </si>
  <si>
    <t>行政运行（市场监督）</t>
  </si>
  <si>
    <t xml:space="preserve">      药品事务</t>
  </si>
  <si>
    <t>其他市场监督管理事务</t>
  </si>
  <si>
    <t>其他一般公共服务支出</t>
  </si>
  <si>
    <t>行政运行（公安）</t>
  </si>
  <si>
    <t>执法办案</t>
  </si>
  <si>
    <t>事业运行（公安）</t>
  </si>
  <si>
    <t>其他公安支出</t>
  </si>
  <si>
    <t>行政运行（国家安全）</t>
  </si>
  <si>
    <t>行政运行（司法）</t>
  </si>
  <si>
    <t>基层司法业务</t>
  </si>
  <si>
    <t>公共法律服务</t>
  </si>
  <si>
    <t>事业运行</t>
  </si>
  <si>
    <t>其他司法支出</t>
  </si>
  <si>
    <t>行政运行（教育管理事务）</t>
  </si>
  <si>
    <t>机关服务</t>
  </si>
  <si>
    <t>其他教育管理事务</t>
  </si>
  <si>
    <t>学前教育</t>
  </si>
  <si>
    <t>小学教育</t>
  </si>
  <si>
    <t>初中教育</t>
  </si>
  <si>
    <t>高中教育</t>
  </si>
  <si>
    <t>其他普通教育支出</t>
  </si>
  <si>
    <t>中等职业教育</t>
  </si>
  <si>
    <t xml:space="preserve">       其他职业教育支出</t>
  </si>
  <si>
    <t>特殊学校教育</t>
  </si>
  <si>
    <t>教师进修</t>
  </si>
  <si>
    <t>干部教育</t>
  </si>
  <si>
    <t>培训支出</t>
  </si>
  <si>
    <t>其他教育费附加安排的支出</t>
  </si>
  <si>
    <t>其他教育支出</t>
  </si>
  <si>
    <t>行政运行（科学技术管理事务）</t>
  </si>
  <si>
    <t>其他科学技术管理事务支出</t>
  </si>
  <si>
    <t>其他技术研究与开发支出</t>
  </si>
  <si>
    <t>机构运行（科学技术普及）</t>
  </si>
  <si>
    <t>科普活动</t>
  </si>
  <si>
    <t>行政运行（文化）</t>
  </si>
  <si>
    <t>图书馆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</si>
  <si>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文化创作与保护</t>
    </r>
  </si>
  <si>
    <t>旅游宣传</t>
  </si>
  <si>
    <t>艺术表演团体</t>
  </si>
  <si>
    <t>群众文化</t>
  </si>
  <si>
    <t>文化和旅游管理事务</t>
  </si>
  <si>
    <t>其他文化和旅游支出</t>
  </si>
  <si>
    <t>文物保护</t>
  </si>
  <si>
    <t>博物馆</t>
  </si>
  <si>
    <t>体育竞赛</t>
  </si>
  <si>
    <t>体育场馆</t>
  </si>
  <si>
    <t>群众体育</t>
  </si>
  <si>
    <t>其他广播电视支出</t>
  </si>
  <si>
    <t>行政运行（人力资源和社会保障管理事务）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</si>
  <si>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一般行政管理事务（人力资源和社会保障管理事务）</t>
    </r>
  </si>
  <si>
    <t>劳动保障监察</t>
  </si>
  <si>
    <t>就业管理事务</t>
  </si>
  <si>
    <t>社会保险经办机构</t>
  </si>
  <si>
    <t>其他人力资源和社会保障管理事务支出</t>
  </si>
  <si>
    <t>行政运行（民政管理事务）</t>
  </si>
  <si>
    <t>机关服务（民政管理事务）</t>
  </si>
  <si>
    <t>社会组织管理</t>
  </si>
  <si>
    <t>行政区划和地名管理</t>
  </si>
  <si>
    <t>基层政权建设和社区治理</t>
  </si>
  <si>
    <t>其他民政管理事务支出</t>
  </si>
  <si>
    <t>行政单位离退休</t>
  </si>
  <si>
    <t>对机关事业单位基本养老保险基金的补助</t>
  </si>
  <si>
    <t>其他行政事业单位养老支出</t>
  </si>
  <si>
    <t>其他行政事业单位离退休支出</t>
  </si>
  <si>
    <t xml:space="preserve">      对机关事业单位职业年金的补助</t>
  </si>
  <si>
    <t>企业关闭破产补助</t>
  </si>
  <si>
    <t>其他就业补助支出</t>
  </si>
  <si>
    <t>义务兵优待</t>
  </si>
  <si>
    <t>农村籍退役士兵老年生活补助</t>
  </si>
  <si>
    <t>光荣院</t>
  </si>
  <si>
    <t>伤残抚恤</t>
  </si>
  <si>
    <t>其他优抚支出</t>
  </si>
  <si>
    <t>儿童福利</t>
  </si>
  <si>
    <t>老年福利</t>
  </si>
  <si>
    <t>殡葬</t>
  </si>
  <si>
    <t>养老服务</t>
  </si>
  <si>
    <t>其他社会福利支出</t>
  </si>
  <si>
    <t>行政运行（残疾人事业）</t>
  </si>
  <si>
    <t>残疾人康复</t>
  </si>
  <si>
    <t>残疾人就业和扶贫</t>
  </si>
  <si>
    <t>残疾人生活和护理补贴</t>
  </si>
  <si>
    <t>其他残疾人事业支出</t>
  </si>
  <si>
    <t>行政运行（红十字事业）</t>
  </si>
  <si>
    <t>其他红十字事业支出</t>
  </si>
  <si>
    <t>城市最低生活保障金支出</t>
  </si>
  <si>
    <t>农村最低生活保障金支出</t>
  </si>
  <si>
    <t>临时救助支出</t>
  </si>
  <si>
    <t>流浪乞讨人员救助支出</t>
  </si>
  <si>
    <t>农村特困人员救助供养支出</t>
  </si>
  <si>
    <t>城市特困人员救助供养支出</t>
  </si>
  <si>
    <t>其他农村生活救助</t>
  </si>
  <si>
    <t>财政对城乡居民基本养老保险基金的补助</t>
  </si>
  <si>
    <t>行政运行</t>
  </si>
  <si>
    <t>拥军优属</t>
  </si>
  <si>
    <t xml:space="preserve">       事业运行</t>
  </si>
  <si>
    <t>其他社会保障和就业支出</t>
  </si>
  <si>
    <t>九、卫生健康支出</t>
  </si>
  <si>
    <t>行政运行（医疗卫生管理事务）</t>
  </si>
  <si>
    <t>其他卫生健康管理事务支出</t>
  </si>
  <si>
    <t>综合医院</t>
  </si>
  <si>
    <t>乡镇卫生院</t>
  </si>
  <si>
    <t>其他基层医疗卫生机构支出</t>
  </si>
  <si>
    <t>疾病预防控制机构</t>
  </si>
  <si>
    <t>卫生监督机构</t>
  </si>
  <si>
    <t>妇幼保健机构</t>
  </si>
  <si>
    <t>基本公共卫生服务</t>
  </si>
  <si>
    <t>重大公共卫生服务</t>
  </si>
  <si>
    <t>突发公共卫生事件应急处理</t>
  </si>
  <si>
    <t>其他公共卫生支出</t>
  </si>
  <si>
    <t>计划生育服务</t>
  </si>
  <si>
    <t>其他计划生育事务支出</t>
  </si>
  <si>
    <t>行政单位医疗</t>
  </si>
  <si>
    <t>其他行政事业单位医疗支出</t>
  </si>
  <si>
    <t>其他医疗救助支出</t>
  </si>
  <si>
    <t>优抚对象医疗补助</t>
  </si>
  <si>
    <t>其他优抚对象医疗支出</t>
  </si>
  <si>
    <t>老龄卫生健康事务</t>
  </si>
  <si>
    <t>其他卫生健康支出</t>
  </si>
  <si>
    <t>其他环境保护管理事务支出</t>
  </si>
  <si>
    <t xml:space="preserve">      水体</t>
  </si>
  <si>
    <t xml:space="preserve">      固体废弃物与化学品</t>
  </si>
  <si>
    <t>农村环境保护</t>
  </si>
  <si>
    <t>行政运行（城乡社区管理事务）</t>
  </si>
  <si>
    <t>城管执法</t>
  </si>
  <si>
    <t>其他城乡社区管理事务支出</t>
  </si>
  <si>
    <t xml:space="preserve">      小城镇基础设施建设</t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</si>
  <si>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>其他城乡社区支出</t>
    </r>
  </si>
  <si>
    <t xml:space="preserve">       行政运行（农业）</t>
  </si>
  <si>
    <t>一般行政管理事务（农业）</t>
  </si>
  <si>
    <t>事业运行（农业）</t>
  </si>
  <si>
    <t xml:space="preserve">       农垦运行</t>
  </si>
  <si>
    <t>科技转化与推广服务</t>
  </si>
  <si>
    <t>病虫害控制</t>
  </si>
  <si>
    <t xml:space="preserve">       农产品质量安全</t>
  </si>
  <si>
    <t>执法监管</t>
  </si>
  <si>
    <t>统计监测与信息服务</t>
  </si>
  <si>
    <t>农业行业业务管理</t>
  </si>
  <si>
    <t xml:space="preserve">       农村合作经济</t>
  </si>
  <si>
    <t xml:space="preserve">       其他农业农村支出</t>
  </si>
  <si>
    <t>行政运行（林业）</t>
  </si>
  <si>
    <t>一般行政管理事务（林业）</t>
  </si>
  <si>
    <t>事业机构</t>
  </si>
  <si>
    <t>森林资源培育</t>
  </si>
  <si>
    <t>森林生态效益补偿</t>
  </si>
  <si>
    <t>产业化管理</t>
  </si>
  <si>
    <t>林业草原防灾减灾</t>
  </si>
  <si>
    <t>其他林业和草原支出</t>
  </si>
  <si>
    <t>行政运行（水利）</t>
  </si>
  <si>
    <t>一般行政管理事务（水利）</t>
  </si>
  <si>
    <t xml:space="preserve">       水利工程建设</t>
  </si>
  <si>
    <t>水利工程运行与维护</t>
  </si>
  <si>
    <t>防汛</t>
  </si>
  <si>
    <t>其他水利支出</t>
  </si>
  <si>
    <t xml:space="preserve">      农村基础设施建设</t>
  </si>
  <si>
    <t>生产发展</t>
  </si>
  <si>
    <t xml:space="preserve">      其他巩固脱贫衔接乡村振兴支出</t>
  </si>
  <si>
    <t>对村民委员会和村党支部的补助</t>
  </si>
  <si>
    <t xml:space="preserve">      对村集体经济组织的补助</t>
  </si>
  <si>
    <t>行政运行（公路水路运输）</t>
  </si>
  <si>
    <t xml:space="preserve">      其他公路水路运输支出</t>
  </si>
  <si>
    <t xml:space="preserve">       车辆购置税用于公路等基础设施建设支出</t>
  </si>
  <si>
    <t>十四、商业服务业等支出</t>
  </si>
  <si>
    <t>行政运行（商业流通事务）</t>
  </si>
  <si>
    <t>其他商业流通事务支出</t>
  </si>
  <si>
    <t>十五、自然资源海洋气象等支出</t>
  </si>
  <si>
    <t>行政运行（自然资源事务）</t>
  </si>
  <si>
    <t xml:space="preserve">      自然资源利用与保护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</si>
  <si>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其他自然资源事务支出</t>
    </r>
  </si>
  <si>
    <t>一般行政管理事务（气象事务）</t>
  </si>
  <si>
    <t xml:space="preserve">      气象事业机构</t>
  </si>
  <si>
    <t>气象装备保障维护</t>
  </si>
  <si>
    <t>十六、住房保障支出</t>
  </si>
  <si>
    <t xml:space="preserve">      老旧小区改造</t>
  </si>
  <si>
    <t xml:space="preserve">      农村危房改造</t>
  </si>
  <si>
    <t>十七、粮油物资储备支出</t>
  </si>
  <si>
    <t xml:space="preserve">       行政运行</t>
  </si>
  <si>
    <t>粮食风险基金</t>
  </si>
  <si>
    <t>事业运行（粮油事务）</t>
  </si>
  <si>
    <t>其他粮油事务支出</t>
  </si>
  <si>
    <t>十八、灾害防治及应急管理支出</t>
  </si>
  <si>
    <t xml:space="preserve">      一般行政管理事务</t>
  </si>
  <si>
    <t>安全监管</t>
  </si>
  <si>
    <r>
      <rPr>
        <sz val="12"/>
        <rFont val="宋体"/>
        <charset val="134"/>
      </rPr>
      <t xml:space="preserve">       </t>
    </r>
    <r>
      <rPr>
        <sz val="12"/>
        <rFont val="宋体"/>
        <charset val="134"/>
      </rPr>
      <t>其他应急管理支出</t>
    </r>
  </si>
  <si>
    <t>行政运行（消防）</t>
  </si>
  <si>
    <t>其他煤矿安全支出</t>
  </si>
  <si>
    <t>其他地震事务支出</t>
  </si>
  <si>
    <t xml:space="preserve">      森林草原防灾减灾</t>
  </si>
  <si>
    <t>其他自然灾害救灾及恢复重建支出</t>
  </si>
  <si>
    <t>十九、预备费</t>
  </si>
  <si>
    <t xml:space="preserve">       预备费</t>
  </si>
  <si>
    <t>二十、其他支出</t>
  </si>
  <si>
    <t xml:space="preserve">       年初预留</t>
  </si>
  <si>
    <t>其他支出</t>
  </si>
  <si>
    <t>二十一、债务还本支出</t>
  </si>
  <si>
    <t>地方政府其他一般债务还本支出</t>
  </si>
  <si>
    <t>二十二、债务发行费用支出</t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</si>
  <si>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地方政府一般债务发行费用支出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</si>
  <si>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地方政府一般债券付息支出</t>
    </r>
  </si>
  <si>
    <t xml:space="preserve">      地方政府其他一般债务付息支出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</si>
  <si>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</si>
  <si>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</si>
  <si>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</si>
  <si>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</si>
  <si>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</si>
  <si>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2023年度本级一般公共预算支出经济分类情况表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</si>
  <si>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</si>
  <si>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</si>
  <si>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</si>
  <si>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</si>
  <si>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</si>
  <si>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</si>
  <si>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</si>
  <si>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</si>
  <si>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</si>
  <si>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</si>
  <si>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</si>
  <si>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</si>
  <si>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</si>
  <si>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</si>
  <si>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</si>
  <si>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</si>
  <si>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</si>
  <si>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</si>
  <si>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2023年度本级一般公共预算基本支出经济分类情况表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</si>
  <si>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</si>
  <si>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</si>
  <si>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</si>
  <si>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</si>
  <si>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</si>
  <si>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</si>
  <si>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</si>
  <si>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</si>
  <si>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</si>
  <si>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</si>
  <si>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</si>
  <si>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</si>
  <si>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</si>
  <si>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</si>
  <si>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</si>
  <si>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</si>
  <si>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</si>
  <si>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</si>
  <si>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</si>
  <si>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</si>
  <si>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</si>
  <si>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</si>
  <si>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</si>
  <si>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</si>
  <si>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</si>
  <si>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</si>
  <si>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</si>
  <si>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</si>
  <si>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</si>
  <si>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</si>
  <si>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</si>
  <si>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</si>
  <si>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</si>
  <si>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</si>
  <si>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</si>
  <si>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</si>
  <si>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</si>
  <si>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</si>
  <si>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</si>
  <si>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</si>
  <si>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</si>
  <si>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</si>
  <si>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</si>
  <si>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</si>
  <si>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</si>
  <si>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</si>
  <si>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</si>
  <si>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</si>
  <si>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</si>
  <si>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</si>
  <si>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</si>
  <si>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</si>
  <si>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</si>
  <si>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</si>
  <si>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附表1-7</t>
  </si>
  <si>
    <t>2023年度一般公共预算对下税收返还和转移支付预算表（分项目）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</si>
  <si>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</si>
  <si>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</si>
  <si>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</si>
  <si>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</si>
  <si>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</si>
  <si>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</si>
  <si>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</si>
  <si>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</si>
  <si>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</si>
  <si>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</si>
  <si>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</si>
  <si>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</si>
  <si>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</si>
  <si>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</si>
  <si>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</si>
  <si>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</si>
  <si>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</si>
  <si>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</si>
  <si>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</si>
  <si>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</si>
  <si>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</si>
  <si>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</si>
  <si>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</si>
  <si>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</si>
  <si>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</si>
  <si>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</si>
  <si>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</si>
  <si>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</si>
  <si>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</si>
  <si>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</si>
  <si>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</si>
  <si>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</si>
  <si>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</si>
  <si>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</si>
  <si>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</si>
  <si>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</si>
  <si>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</si>
  <si>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</si>
  <si>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</si>
  <si>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</si>
  <si>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</si>
  <si>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</si>
  <si>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</si>
  <si>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</si>
  <si>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其中：××项目  …………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</si>
  <si>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</si>
  <si>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</si>
  <si>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2023年度一般公共预算对下税收返还和转移支付预算表（分地区）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</si>
  <si>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</si>
  <si>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</si>
  <si>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</si>
  <si>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</si>
  <si>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</si>
  <si>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</si>
  <si>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</si>
  <si>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附表1-9</t>
  </si>
  <si>
    <t>2023年度本级一般公共预算“三公”经费支出预算表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</si>
  <si>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</si>
  <si>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</si>
  <si>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</si>
  <si>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</si>
  <si>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</si>
  <si>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</si>
  <si>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</si>
  <si>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</si>
  <si>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连城县本级2023年使用一般公共预算拨款安排的“三公”经费预算数为673.26万元，比上年预算数下降1.1%。其中，因公出国（境）经费5万元，与上年预算数相比下降58.3%；公务接待费185.81万元，与上年预算数相比下降5.34%；公务用车运行经费468.38万元，与上年预算数相比增长368.38%；公务用车运行经费12万元，与上年预算数相比下降96.85%。各单位严格遵守中央八项规定精神及贯彻落实“公车改革”政策，厉行节约，从严控制“三公”经费开支。</t>
  </si>
  <si>
    <t>附表1-10</t>
  </si>
  <si>
    <t>2023年度政府性基金收入预算表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</si>
  <si>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</si>
  <si>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</si>
  <si>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</si>
  <si>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</si>
  <si>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</si>
  <si>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</si>
  <si>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</si>
  <si>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</si>
  <si>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</si>
  <si>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</si>
  <si>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</si>
  <si>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</si>
  <si>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</si>
  <si>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</si>
  <si>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</si>
  <si>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</si>
  <si>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</si>
  <si>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</si>
  <si>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</si>
  <si>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</si>
  <si>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</si>
  <si>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</si>
  <si>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</si>
  <si>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</si>
  <si>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</si>
  <si>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2023年度政府性基金支出预算表</t>
  </si>
  <si>
    <t>当年预算数上年预算数的％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</si>
  <si>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</si>
  <si>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</si>
  <si>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</si>
  <si>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</si>
  <si>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</si>
  <si>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</si>
  <si>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</si>
  <si>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</si>
  <si>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</si>
  <si>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</si>
  <si>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</si>
  <si>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</si>
  <si>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</si>
  <si>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</si>
  <si>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</si>
  <si>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</si>
  <si>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</si>
  <si>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2023年度本级政府性基金收入预算表</t>
  </si>
  <si>
    <t>附表1-13</t>
  </si>
  <si>
    <t>2023年度本级政府性基金支出预算表</t>
  </si>
  <si>
    <r>
      <rPr>
        <sz val="11"/>
        <color indexed="0"/>
        <rFont val="宋体"/>
        <charset val="134"/>
      </rPr>
      <t xml:space="preserve">  国有土地使用权出让收入及对应专项债务收入安排的支出</t>
    </r>
  </si>
  <si>
    <t xml:space="preserve">   其中： 征地和拆迁补偿支出（国有土地使用权出让收入支出）</t>
  </si>
  <si>
    <t xml:space="preserve">          城市建设支出</t>
  </si>
  <si>
    <t xml:space="preserve">          农村基础设施建设支出</t>
  </si>
  <si>
    <t xml:space="preserve">          补助被征地农民支出</t>
  </si>
  <si>
    <t xml:space="preserve">          土地出让业务支出</t>
  </si>
  <si>
    <t xml:space="preserve">          廉租住房支出（国有土地使用权出让收入安排的支出）</t>
  </si>
  <si>
    <t xml:space="preserve">         其他国有土地使用权出让收入安排的支出</t>
  </si>
  <si>
    <r>
      <rPr>
        <sz val="11"/>
        <color indexed="0"/>
        <rFont val="宋体"/>
        <charset val="134"/>
      </rPr>
      <t xml:space="preserve">  国有土地收益基金及对应专项债务收入安排的支出</t>
    </r>
  </si>
  <si>
    <t xml:space="preserve">    其中：征地和拆迁补偿支出（国有土地收益基金支出）</t>
  </si>
  <si>
    <r>
      <rPr>
        <sz val="11"/>
        <color indexed="0"/>
        <rFont val="宋体"/>
        <charset val="134"/>
      </rPr>
      <t xml:space="preserve">  农业土地开发资金安排的支出</t>
    </r>
  </si>
  <si>
    <t xml:space="preserve">    其中：农业土地开发资金安排的支出</t>
  </si>
  <si>
    <r>
      <rPr>
        <sz val="11"/>
        <color indexed="0"/>
        <rFont val="宋体"/>
        <charset val="134"/>
      </rPr>
      <t xml:space="preserve">  城市基础设施配套费安排的支出</t>
    </r>
  </si>
  <si>
    <t xml:space="preserve">   其中：城市公共设施（城市基础设施配套费安排的支出）</t>
  </si>
  <si>
    <t xml:space="preserve">         其他城市基础设施配套费安排的支出</t>
  </si>
  <si>
    <t xml:space="preserve"> 污水处理费收入安排的支出</t>
  </si>
  <si>
    <t xml:space="preserve">    其中：污水处理设施建设和运营</t>
  </si>
  <si>
    <t xml:space="preserve"> 其他地方自行试点项目收益专项债券收入安排的支出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</si>
  <si>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彩票公益金安排的支出</t>
    </r>
  </si>
  <si>
    <t xml:space="preserve">   其中： 用于社会福利的彩票公益金支出</t>
  </si>
  <si>
    <t xml:space="preserve">         用于体育事业的彩票公益金支出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</si>
  <si>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地方政府专项债务付息支出</t>
    </r>
  </si>
  <si>
    <t xml:space="preserve">    其中：国有土地使用权出让金债务付息支出</t>
  </si>
  <si>
    <t xml:space="preserve">         土地储备专项债券付息支出</t>
  </si>
  <si>
    <t xml:space="preserve">         其他地方自行试点项目收益专项债券付息支出</t>
  </si>
  <si>
    <r>
      <rPr>
        <sz val="9"/>
        <color indexed="0"/>
        <rFont val="宋体"/>
        <charset val="134"/>
      </rPr>
      <t xml:space="preserve">  </t>
    </r>
    <r>
      <rPr>
        <sz val="9"/>
        <color indexed="0"/>
        <rFont val="宋体"/>
        <charset val="134"/>
      </rPr>
      <t>地方政府专项债务发行费用支出</t>
    </r>
  </si>
  <si>
    <t xml:space="preserve">    其中：国有土地使用权出让金债务发行费用支出</t>
  </si>
  <si>
    <t>附表1-14</t>
  </si>
  <si>
    <t>2023年度政府性基金转移支付预算表</t>
  </si>
  <si>
    <t>……</t>
  </si>
  <si>
    <t>备注：未独立编制乡镇级政府预算的县（市、区）请表述：本县（市、区）所辖乡镇作为一级预算部门管理，未单独编制政府预算，为此未有政府性基金对下税收返还和转移支付预算数据。</t>
  </si>
  <si>
    <t>附表1-15</t>
  </si>
  <si>
    <t>2023年度国有资本经营收入预算表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</si>
  <si>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</si>
  <si>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</si>
  <si>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</si>
  <si>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</si>
  <si>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</si>
  <si>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</si>
  <si>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</si>
  <si>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</si>
  <si>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2023年度国有资本经营支出预算表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</si>
  <si>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</si>
  <si>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</si>
  <si>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</si>
  <si>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</si>
  <si>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</si>
  <si>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</si>
  <si>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</si>
  <si>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</si>
  <si>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2023年度本级国有资本经营收入预算表</t>
  </si>
  <si>
    <t xml:space="preserve">  其中：福建连城国有投资集团有限公司利润收入</t>
  </si>
  <si>
    <t xml:space="preserve">       连城县工贸发展有限公司利润收入</t>
  </si>
  <si>
    <t xml:space="preserve">       连城县弘源管理有限公司利润收入</t>
  </si>
  <si>
    <t xml:space="preserve">       福建连城豸龙旅游集团有限公司利润收入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</si>
  <si>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</si>
  <si>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</si>
  <si>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</si>
  <si>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</si>
  <si>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附表1-18</t>
  </si>
  <si>
    <t>2023年度本级国有资本经营支出预算表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</si>
  <si>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</si>
  <si>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</si>
  <si>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</si>
  <si>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</si>
  <si>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</si>
  <si>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</si>
  <si>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</si>
  <si>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</si>
  <si>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</si>
  <si>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</si>
  <si>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</si>
  <si>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</si>
  <si>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</si>
  <si>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</si>
  <si>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</si>
  <si>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</si>
  <si>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</si>
  <si>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</si>
  <si>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</si>
  <si>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</si>
  <si>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 其他金融国有资本经营预算支出</t>
  </si>
  <si>
    <t>本年支出合计</t>
  </si>
  <si>
    <t>附表1-19</t>
  </si>
  <si>
    <t>2023年度社会保险基金预算收入表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</si>
  <si>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</si>
  <si>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</si>
  <si>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</si>
  <si>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</si>
  <si>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</si>
  <si>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</si>
  <si>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</si>
  <si>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</si>
  <si>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</si>
  <si>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</si>
  <si>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</si>
  <si>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</si>
  <si>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</si>
  <si>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2023年度社会保险基金预算支出表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</si>
  <si>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</si>
  <si>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</si>
  <si>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</si>
  <si>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</si>
  <si>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</si>
  <si>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</si>
  <si>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</si>
  <si>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</si>
  <si>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</si>
  <si>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</si>
  <si>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</si>
  <si>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</si>
  <si>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2023年度本级社会保险基金预算收入表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</si>
  <si>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</si>
  <si>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</si>
  <si>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</si>
  <si>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</si>
  <si>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</si>
  <si>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</si>
  <si>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</si>
  <si>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</si>
  <si>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</si>
  <si>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</si>
  <si>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</si>
  <si>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</si>
  <si>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2023年度本级社会保险基金预算支出表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</si>
  <si>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</si>
  <si>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</si>
  <si>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</si>
  <si>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</si>
  <si>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</si>
  <si>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</si>
  <si>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</si>
  <si>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</si>
  <si>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</si>
  <si>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</si>
  <si>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</si>
  <si>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</si>
  <si>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</si>
  <si>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</si>
  <si>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</si>
  <si>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</si>
  <si>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</si>
  <si>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</si>
  <si>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</si>
  <si>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</si>
  <si>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</si>
  <si>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</si>
  <si>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</si>
  <si>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</si>
  <si>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</si>
  <si>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</si>
  <si>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</si>
  <si>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</si>
  <si>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</si>
  <si>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</si>
  <si>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</si>
  <si>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</si>
  <si>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</si>
  <si>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2023年度本级财政专项资金管理清单目录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</si>
  <si>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</si>
  <si>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</si>
  <si>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</si>
  <si>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</si>
  <si>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</si>
  <si>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</si>
  <si>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 xml:space="preserve">   其中：党建工作经费</t>
  </si>
  <si>
    <t>中国共产党连城县委员会办公室</t>
  </si>
  <si>
    <t>业务工作经费</t>
  </si>
  <si>
    <t>中国共产党连城县纪律检查委员会</t>
  </si>
  <si>
    <t>中央纪检监察转移支付资金</t>
  </si>
  <si>
    <t>各类文明活动支出</t>
  </si>
  <si>
    <t>中共连城县委精神文明建设办公室</t>
  </si>
  <si>
    <t>办案费</t>
  </si>
  <si>
    <t>连城县市场监督管理局</t>
  </si>
  <si>
    <t>档案抢救保护网络维护经费</t>
  </si>
  <si>
    <t>连城县档案馆</t>
  </si>
  <si>
    <t>连城县铁路“双段长”制安全环境整治项目</t>
  </si>
  <si>
    <t>连城县铁路建设发展中心</t>
  </si>
  <si>
    <t>连城县二轻集体工业联社-其他公用支出</t>
  </si>
  <si>
    <t>企业股</t>
  </si>
  <si>
    <t>二、国防支出</t>
  </si>
  <si>
    <t>三、公共安全支出</t>
  </si>
  <si>
    <t xml:space="preserve">    其中：中央政法转移支付资金</t>
  </si>
  <si>
    <t>连城县公安局</t>
  </si>
  <si>
    <t>办案经费</t>
  </si>
  <si>
    <t>“雪亮工程”专项经费</t>
  </si>
  <si>
    <t>法律援助经费</t>
  </si>
  <si>
    <t>连城县司法局</t>
  </si>
  <si>
    <t>人民调解经费</t>
  </si>
  <si>
    <t>人民调解“以奖代补”经费</t>
  </si>
  <si>
    <t>社区矫正工作经费</t>
  </si>
  <si>
    <t>2023年中央政法转移支付资金</t>
  </si>
  <si>
    <t>四、教育支出</t>
  </si>
  <si>
    <t xml:space="preserve">    其中：代编职业年金</t>
  </si>
  <si>
    <t>预算股</t>
  </si>
  <si>
    <t>财政预留资金</t>
  </si>
  <si>
    <t>终生教育经费</t>
  </si>
  <si>
    <t>连城县教育局</t>
  </si>
  <si>
    <t>教师继续教育经费</t>
  </si>
  <si>
    <t>一中贷款贴息</t>
  </si>
  <si>
    <t>“双减”工作经费</t>
  </si>
  <si>
    <t>全国足球特色学校经费</t>
  </si>
  <si>
    <t>校方责任保险经费</t>
  </si>
  <si>
    <t>义务教育课间营养餐及资源整合校内宿生伙食补助</t>
  </si>
  <si>
    <t>现代职业教育质量提升计划经费</t>
  </si>
  <si>
    <t>青少年学生校外活动中心经费</t>
  </si>
  <si>
    <t>乡村教师生活补助省级奖补</t>
  </si>
  <si>
    <t>义务教育薄弱环节改善与能力提升补助资金</t>
  </si>
  <si>
    <t>公办幼儿园建设项目补助资金</t>
  </si>
  <si>
    <t>县委教育工委专项经费</t>
  </si>
  <si>
    <t>各类教育考试经费</t>
  </si>
  <si>
    <t>农村紧缺师资代偿学费专项资金</t>
  </si>
  <si>
    <t>学前教育巡回支教省级补助专项资金</t>
  </si>
  <si>
    <t>中小学补短板及扩容提升项目（革命老区资金）</t>
  </si>
  <si>
    <t>教育督导经费</t>
  </si>
  <si>
    <t>中小学体育比赛经费</t>
  </si>
  <si>
    <t>全县教育校园综合治理经费</t>
  </si>
  <si>
    <t>中小学棒球运动经费</t>
  </si>
  <si>
    <t>全县中小学学生体检经费</t>
  </si>
  <si>
    <t xml:space="preserve"> 教育费附加资金</t>
  </si>
  <si>
    <t>中小学校舍保障长效机制专项补助资金</t>
  </si>
  <si>
    <t>五、科学技术支出</t>
  </si>
  <si>
    <t xml:space="preserve">   其中：文化创意产业扶持资金</t>
  </si>
  <si>
    <t>连城县发展和改革局</t>
  </si>
  <si>
    <t>企业奖补资金</t>
  </si>
  <si>
    <t>连城工业园区管理委员会</t>
  </si>
  <si>
    <t>人才开发基金</t>
  </si>
  <si>
    <t>六、文化体育与传媒支出</t>
  </si>
  <si>
    <t>其中：美术馆、公共图书馆、文化馆（站）免费开放补助资金</t>
  </si>
  <si>
    <t>连城县文化体育和旅游局</t>
  </si>
  <si>
    <t>博物馆纪念馆免费开放补助资金</t>
  </si>
  <si>
    <t>文物保护专项资金</t>
  </si>
  <si>
    <t>旅游产业发展及全域旅游资金</t>
  </si>
  <si>
    <t>七、社会保障和就业支出</t>
  </si>
  <si>
    <t xml:space="preserve">    其中：就业专项业务（就业见习补贴）</t>
  </si>
  <si>
    <t>连城县人力资源和社会保障局</t>
  </si>
  <si>
    <t>老干部省外异地安置及两节慰问，住院慰问费</t>
  </si>
  <si>
    <t>中国共产党连城县委员会老干部局</t>
  </si>
  <si>
    <t>离退休干部两费、企业离休人员津补贴补差及离休干部护理费</t>
  </si>
  <si>
    <t>预留春节送温暖慰问活动经费</t>
  </si>
  <si>
    <t>连城县民政局</t>
  </si>
  <si>
    <t>2023年高校毕业生服务社区计划经费</t>
  </si>
  <si>
    <t>离任村（居）主干养老补助</t>
  </si>
  <si>
    <t>村级民政协理员补助资金</t>
  </si>
  <si>
    <t>革命“五老”人员生活补助及遗偶补助</t>
  </si>
  <si>
    <t>支前民兵矽肺病医疗和生活补助</t>
  </si>
  <si>
    <t>孤儿及事实无人抚养儿童生活补助</t>
  </si>
  <si>
    <t>残疾人两项补贴</t>
  </si>
  <si>
    <t>最低生活保障</t>
  </si>
  <si>
    <t>80周岁以上低保老人高龄津贴</t>
  </si>
  <si>
    <t>六十年代精简退职老职工生活困难救济费</t>
  </si>
  <si>
    <t>特困人员救助供养</t>
  </si>
  <si>
    <t>高龄津贴补助经费</t>
  </si>
  <si>
    <t>社会福利中心及老区办租金</t>
  </si>
  <si>
    <t>互联网+养老信息服务平台服务经费</t>
  </si>
  <si>
    <t>殡仪馆业务费及火化费减免</t>
  </si>
  <si>
    <t>流浪乞讨人员救助</t>
  </si>
  <si>
    <t>临时救助</t>
  </si>
  <si>
    <t>慰问困难残疾人</t>
  </si>
  <si>
    <t>连城县残疾人联合会</t>
  </si>
  <si>
    <t>“红土助残”残疾人意外伤害险</t>
  </si>
  <si>
    <t>精神病残疾人住院补助项目</t>
  </si>
  <si>
    <t>残疾人康复（儿童康复、辅具适配补助）</t>
  </si>
  <si>
    <t>残疾人生活困难补助（一户多残和三级残疾人护理补助）</t>
  </si>
  <si>
    <t>县光荣院院民生活补助</t>
  </si>
  <si>
    <t>连城县退役军人事务局</t>
  </si>
  <si>
    <t>退役士兵地方经济补助、自主择业军转干部一次性经济补助</t>
  </si>
  <si>
    <t>义务兵家庭优待金、立功受奖</t>
  </si>
  <si>
    <t>企业军转干部生活补助配套等</t>
  </si>
  <si>
    <t>春节、八一慰问经费</t>
  </si>
  <si>
    <t>自主择业军转干部医疗待遇</t>
  </si>
  <si>
    <t>重点优抚对象抚恤和生活补助</t>
  </si>
  <si>
    <t>离休费</t>
  </si>
  <si>
    <t>社会保障股</t>
  </si>
  <si>
    <t>财政对机关事业单位养老保险的补助</t>
  </si>
  <si>
    <t>城乡居民基本养老保险基金补助支出</t>
  </si>
  <si>
    <t>退休人员其他支出</t>
  </si>
  <si>
    <t>各经办机构银行手续费</t>
  </si>
  <si>
    <t>城乡居民医疗保险参保专项工作经费</t>
  </si>
  <si>
    <t>企业改制经费</t>
  </si>
  <si>
    <t>八、医疗卫生与计划生育支出</t>
  </si>
  <si>
    <t>其中：疫情防控交通检疫工作专项经费</t>
  </si>
  <si>
    <t>连城县交通运输局</t>
  </si>
  <si>
    <t>微创治疗中心综合楼（县医院二期病房楼）PPP项目</t>
  </si>
  <si>
    <t>连城县卫生健康局</t>
  </si>
  <si>
    <t>乡村医生养老补助、乡医养老保险、乡村医生津贴</t>
  </si>
  <si>
    <t>家庭医生签约服务</t>
  </si>
  <si>
    <t>定向委培生学费补助</t>
  </si>
  <si>
    <t>计划生育支出</t>
  </si>
  <si>
    <t>计生城乡居民医疗保险、养老保险</t>
  </si>
  <si>
    <t>基本药物制度补助</t>
  </si>
  <si>
    <t>基本公共卫生服务经费</t>
  </si>
  <si>
    <t>疫情防控经费</t>
  </si>
  <si>
    <t>党委书记、院长及总会计师年薪补助</t>
  </si>
  <si>
    <t>药品零差率和耗材补助</t>
  </si>
  <si>
    <t>免费婚检、优检及艾滋病检测项目、药品及卫生耗材零差率财政补助</t>
  </si>
  <si>
    <t>生育关怀专项资金</t>
  </si>
  <si>
    <t>福建省连城县计划生育协会</t>
  </si>
  <si>
    <t>重点优抚对象医疗补助经费</t>
  </si>
  <si>
    <t>离休干部药费</t>
  </si>
  <si>
    <t>退休副处及正高级以上医疗费</t>
  </si>
  <si>
    <t>重精医疗救助基金管理专项经费</t>
  </si>
  <si>
    <t>重精医疗救助基金</t>
  </si>
  <si>
    <t>九、节能环保支出</t>
  </si>
  <si>
    <t>其中：PPP乡镇污水处理厂回购款</t>
  </si>
  <si>
    <t>连城县住房和城乡建设局</t>
  </si>
  <si>
    <t>2023年污水处理费</t>
  </si>
  <si>
    <t>城区环卫购买服务费</t>
  </si>
  <si>
    <t>连城县城市管理局</t>
  </si>
  <si>
    <t>垃圾处理费</t>
  </si>
  <si>
    <t>十、城乡社区支出</t>
  </si>
  <si>
    <t>其中：征地拆迁补偿支出</t>
  </si>
  <si>
    <t>连城县自然资源局</t>
  </si>
  <si>
    <t>市政基础设施PPP回购款</t>
  </si>
  <si>
    <t>市政、园林绿化维护</t>
  </si>
  <si>
    <t>路灯、公园、公安监控等公用设施电费</t>
  </si>
  <si>
    <t>被征地农民社会保障</t>
  </si>
  <si>
    <t>经济发展股</t>
  </si>
  <si>
    <t>征地报批费用</t>
  </si>
  <si>
    <t>乡村振兴（农村人居环境整治两治一拆奖励等资金）</t>
  </si>
  <si>
    <t>农业农村股</t>
  </si>
  <si>
    <t>其他债务还本付息支出</t>
  </si>
  <si>
    <t>债务管理服务中心</t>
  </si>
  <si>
    <t>十一、农林水支出</t>
  </si>
  <si>
    <t>其中：森林防灭火、防汛经费、安全生产专项资金</t>
  </si>
  <si>
    <t>连城县应急管理局</t>
  </si>
  <si>
    <t>21个县重点公益性项目建设资金</t>
  </si>
  <si>
    <t>乡村振兴试点示范资金</t>
  </si>
  <si>
    <t>连城县农业农村局</t>
  </si>
  <si>
    <t>农业农村各类保险保费</t>
  </si>
  <si>
    <t>易地扶贫搬迁地方政府债券资金用款利息</t>
  </si>
  <si>
    <t>省级财政森林生态效益补偿闽财资环指【2022】48号</t>
  </si>
  <si>
    <t>连城县林业局</t>
  </si>
  <si>
    <t>省级财政林业专项资金闽财资环指【2022】47号</t>
  </si>
  <si>
    <t>财政衔接推进乡村振兴资金</t>
  </si>
  <si>
    <t>省级扶贫开发工作重点县债券贴息</t>
  </si>
  <si>
    <t>十二、商业服务支出</t>
  </si>
  <si>
    <t>其中：机场运营亏损补助</t>
  </si>
  <si>
    <t>十三、自然资源海洋气象等支出</t>
  </si>
  <si>
    <t>其中：乡村振兴试点示范资金</t>
  </si>
  <si>
    <t>十四、粮油物资储备支出</t>
  </si>
  <si>
    <t>其中：粮食风险金</t>
  </si>
  <si>
    <t>十五、灾害防治及应急管理支出</t>
  </si>
  <si>
    <t>十六、预备费</t>
  </si>
  <si>
    <t>其中：预备费</t>
  </si>
  <si>
    <t>十七、其他支出</t>
  </si>
  <si>
    <t xml:space="preserve">其中：连城县精细化工产业园建设项目								</t>
  </si>
  <si>
    <t>连城县朋口镇人民政府</t>
  </si>
  <si>
    <t>连城县稀土产业园区基础设施建设项目</t>
  </si>
  <si>
    <t>连城县庙前镇人民政府</t>
  </si>
  <si>
    <t>代编职业年金</t>
  </si>
  <si>
    <t>体育事业公益项目支出</t>
  </si>
  <si>
    <t>老年人意外伤害保险及银铃安康保险</t>
  </si>
  <si>
    <t>连城县生命公园建设项目</t>
  </si>
  <si>
    <t>援疆支出</t>
  </si>
  <si>
    <t>援藏支出</t>
  </si>
  <si>
    <t>十八、债务还本支出</t>
  </si>
  <si>
    <t xml:space="preserve">   其中：一般债还本支出</t>
  </si>
  <si>
    <t>专项债还本支出</t>
  </si>
  <si>
    <t>十九、债务付息支出</t>
  </si>
  <si>
    <t xml:space="preserve">   其中：一般债付息支出</t>
  </si>
  <si>
    <t>专项债付息支出</t>
  </si>
  <si>
    <t>附表5-1</t>
  </si>
  <si>
    <t>2022年度政府一般债务余额和限额情况表</t>
  </si>
  <si>
    <t>政府债务余额</t>
  </si>
  <si>
    <t>1.2021年末一般债务余额</t>
  </si>
  <si>
    <t>2.2022年新增一般债务额</t>
  </si>
  <si>
    <t>3.2022年偿还一般债务本金</t>
  </si>
  <si>
    <t>4.2022年末一般债务余额</t>
  </si>
  <si>
    <t>政府债务限额</t>
  </si>
  <si>
    <t>1．2021年一般债务限额</t>
  </si>
  <si>
    <t>2．2022年新增一般债务限额</t>
  </si>
  <si>
    <t>3．2022年一般债务限额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</si>
  <si>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</si>
  <si>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</si>
  <si>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2022年度本级政府一般债务余额和限额情况表</t>
  </si>
  <si>
    <t>4. 2022年末一般债务余额</t>
  </si>
  <si>
    <t>附表5-3</t>
  </si>
  <si>
    <t>2022年度政府专项债务余额和限额情况表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</si>
  <si>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</si>
  <si>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</si>
  <si>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</si>
  <si>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</si>
  <si>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</si>
  <si>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</si>
  <si>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3．2022年专项债务限额</t>
  </si>
  <si>
    <t>附表5-4</t>
  </si>
  <si>
    <t>2022年度本级政府专项债务余额和限额情况表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</si>
</sst>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(* #,##0.00_);_(* \(#,##0.00\);_(* &quot;-&quot;??_);_(@_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 \¥* #,##0.00_ ;_ \¥* \-#,##0.00_ ;_ \¥* &quot;-&quot;??_ ;_ @_ "/>
    <numFmt numFmtId="184" formatCode="_-\¥* #,##0_-;\-\¥* #,##0_-;_-\¥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  <numFmt numFmtId="190" formatCode="0.00_);[Red]\(0.00\)"/>
    <numFmt numFmtId="191" formatCode="#,##0_ ;[Red]\-#,##0\ "/>
    <numFmt numFmtId="192" formatCode="0.00_ ;[Red]\-0.00\ "/>
    <numFmt numFmtId="193" formatCode="0.0%"/>
    <numFmt numFmtId="194" formatCode="0.00_ "/>
    <numFmt numFmtId="195" formatCode="#,##0_ "/>
    <numFmt numFmtId="196" formatCode="#,##0_);[Red]\(#,##0\)"/>
    <numFmt numFmtId="197" formatCode="#,##0.00_ "/>
  </numFmts>
  <fonts count="115">
    <font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</font>
    <font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楷体"/>
      <charset val="134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sz val="9"/>
      <color indexed="0"/>
      <name val="宋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1"/>
      <color indexed="8"/>
      <name val="楷体"/>
      <charset val="134"/>
    </font>
    <font>
      <sz val="9"/>
      <color indexed="8"/>
      <name val="楷体"/>
      <charset val="134"/>
    </font>
    <font>
      <sz val="9"/>
      <name val="宋体"/>
      <charset val="134"/>
    </font>
    <font>
      <sz val="11"/>
      <color indexed="8"/>
      <name val="华文楷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</font>
    <font>
      <sz val="16"/>
      <name val="宋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2"/>
      <name val="Helv"/>
      <charset val="134"/>
    </font>
    <font>
      <sz val="8"/>
      <name val="Times New Roman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6"/>
      <name val="宋体"/>
      <charset val="134"/>
    </font>
    <font>
      <b/>
      <sz val="21"/>
      <name val="楷体_GB2312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Courier"/>
      <charset val="134"/>
    </font>
    <font>
      <sz val="11"/>
      <color indexed="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9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51" fillId="0" borderId="0" applyFont="0" applyFill="0" applyBorder="0" applyAlignment="0" applyProtection="0">
      <alignment vertical="center"/>
    </xf>
    <xf numFmtId="9" fontId="51" fillId="0" borderId="0" applyFont="0" applyFill="0" applyBorder="0" applyAlignment="0" applyProtection="0">
      <alignment vertical="center"/>
    </xf>
    <xf numFmtId="41" fontId="51" fillId="0" borderId="0" applyFont="0" applyFill="0" applyBorder="0" applyAlignment="0" applyProtection="0">
      <alignment vertical="center"/>
    </xf>
    <xf numFmtId="42" fontId="51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1" fillId="3" borderId="10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8" fillId="0" borderId="11" applyNumberFormat="0" applyFill="0" applyAlignment="0" applyProtection="0">
      <alignment vertical="center"/>
    </xf>
    <xf numFmtId="0" fontId="59" fillId="0" borderId="12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4" borderId="13" applyNumberFormat="0" applyAlignment="0" applyProtection="0">
      <alignment vertical="center"/>
    </xf>
    <xf numFmtId="0" fontId="61" fillId="5" borderId="14" applyNumberFormat="0" applyAlignment="0" applyProtection="0">
      <alignment vertical="center"/>
    </xf>
    <xf numFmtId="0" fontId="62" fillId="5" borderId="13" applyNumberFormat="0" applyAlignment="0" applyProtection="0">
      <alignment vertical="center"/>
    </xf>
    <xf numFmtId="0" fontId="63" fillId="6" borderId="15" applyNumberFormat="0" applyAlignment="0" applyProtection="0">
      <alignment vertical="center"/>
    </xf>
    <xf numFmtId="0" fontId="64" fillId="0" borderId="16" applyNumberFormat="0" applyFill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70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1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1" fillId="0" borderId="0"/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3" fillId="44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2" fillId="48" borderId="0" applyNumberFormat="0" applyBorder="0" applyAlignment="0" applyProtection="0">
      <alignment vertical="center"/>
    </xf>
    <xf numFmtId="0" fontId="72" fillId="42" borderId="0" applyNumberFormat="0" applyBorder="0" applyAlignment="0" applyProtection="0">
      <alignment vertical="center"/>
    </xf>
    <xf numFmtId="0" fontId="72" fillId="44" borderId="0" applyNumberFormat="0" applyBorder="0" applyAlignment="0" applyProtection="0">
      <alignment vertical="center"/>
    </xf>
    <xf numFmtId="0" fontId="72" fillId="37" borderId="0" applyNumberFormat="0" applyBorder="0" applyAlignment="0" applyProtection="0">
      <alignment vertical="center"/>
    </xf>
    <xf numFmtId="0" fontId="72" fillId="45" borderId="0" applyNumberFormat="0" applyBorder="0" applyAlignment="0" applyProtection="0">
      <alignment vertical="center"/>
    </xf>
    <xf numFmtId="0" fontId="72" fillId="43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46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176" fontId="74" fillId="0" borderId="0" applyFill="0" applyBorder="0" applyAlignment="0">
      <alignment vertical="center"/>
    </xf>
    <xf numFmtId="176" fontId="74" fillId="0" borderId="0" applyFill="0" applyBorder="0" applyAlignment="0"/>
    <xf numFmtId="41" fontId="7" fillId="0" borderId="0" applyFont="0" applyFill="0" applyBorder="0" applyAlignment="0" applyProtection="0">
      <alignment vertical="center"/>
    </xf>
    <xf numFmtId="41" fontId="71" fillId="0" borderId="0" applyFont="0" applyFill="0" applyBorder="0" applyAlignment="0" applyProtection="0"/>
    <xf numFmtId="177" fontId="75" fillId="0" borderId="0">
      <alignment vertical="center"/>
    </xf>
    <xf numFmtId="177" fontId="75" fillId="0" borderId="0"/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9" fontId="71" fillId="0" borderId="0" applyFont="0" applyFill="0" applyBorder="0" applyAlignment="0" applyProtection="0"/>
    <xf numFmtId="180" fontId="7" fillId="0" borderId="0" applyFont="0" applyFill="0" applyBorder="0" applyAlignment="0" applyProtection="0">
      <alignment vertical="center"/>
    </xf>
    <xf numFmtId="181" fontId="75" fillId="0" borderId="0">
      <alignment vertical="center"/>
    </xf>
    <xf numFmtId="181" fontId="75" fillId="0" borderId="0"/>
    <xf numFmtId="0" fontId="76" fillId="0" borderId="0" applyProtection="0">
      <alignment vertical="center"/>
    </xf>
    <xf numFmtId="0" fontId="76" fillId="0" borderId="0" applyProtection="0"/>
    <xf numFmtId="182" fontId="75" fillId="0" borderId="0">
      <alignment vertical="center"/>
    </xf>
    <xf numFmtId="182" fontId="75" fillId="0" borderId="0"/>
    <xf numFmtId="2" fontId="76" fillId="0" borderId="0" applyProtection="0">
      <alignment vertical="center"/>
    </xf>
    <xf numFmtId="2" fontId="76" fillId="0" borderId="0" applyProtection="0"/>
    <xf numFmtId="0" fontId="77" fillId="0" borderId="18" applyNumberFormat="0" applyAlignment="0" applyProtection="0">
      <alignment horizontal="left" vertical="center"/>
    </xf>
    <xf numFmtId="0" fontId="77" fillId="0" borderId="18" applyNumberFormat="0" applyAlignment="0" applyProtection="0">
      <alignment horizontal="left" vertical="center"/>
    </xf>
    <xf numFmtId="0" fontId="77" fillId="0" borderId="9">
      <alignment horizontal="left" vertical="center"/>
    </xf>
    <xf numFmtId="0" fontId="77" fillId="0" borderId="9">
      <alignment horizontal="left" vertical="center"/>
    </xf>
    <xf numFmtId="0" fontId="78" fillId="0" borderId="0" applyProtection="0">
      <alignment vertical="center"/>
    </xf>
    <xf numFmtId="0" fontId="78" fillId="0" borderId="0" applyProtection="0"/>
    <xf numFmtId="0" fontId="77" fillId="0" borderId="0" applyProtection="0">
      <alignment vertical="center"/>
    </xf>
    <xf numFmtId="0" fontId="77" fillId="0" borderId="0" applyProtection="0"/>
    <xf numFmtId="37" fontId="79" fillId="0" borderId="0">
      <alignment vertical="center"/>
    </xf>
    <xf numFmtId="37" fontId="79" fillId="0" borderId="0"/>
    <xf numFmtId="0" fontId="80" fillId="0" borderId="0">
      <alignment vertical="center"/>
    </xf>
    <xf numFmtId="0" fontId="81" fillId="0" borderId="0">
      <alignment vertical="center"/>
    </xf>
    <xf numFmtId="1" fontId="71" fillId="0" borderId="0">
      <alignment vertical="center"/>
    </xf>
    <xf numFmtId="0" fontId="76" fillId="0" borderId="19" applyProtection="0">
      <alignment vertical="center"/>
    </xf>
    <xf numFmtId="0" fontId="76" fillId="0" borderId="19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2" fillId="0" borderId="20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3" fillId="0" borderId="21" applyNumberFormat="0" applyFill="0" applyAlignment="0" applyProtection="0">
      <alignment vertical="center"/>
    </xf>
    <xf numFmtId="0" fontId="84" fillId="0" borderId="21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6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7" fillId="0" borderId="22" applyNumberFormat="0" applyFill="0" applyAlignment="0" applyProtection="0">
      <alignment vertical="center"/>
    </xf>
    <xf numFmtId="0" fontId="88" fillId="0" borderId="23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89" fillId="0" borderId="24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0" fillId="0" borderId="25" applyNumberFormat="0" applyFill="0" applyAlignment="0" applyProtection="0">
      <alignment vertical="center"/>
    </xf>
    <xf numFmtId="0" fontId="91" fillId="0" borderId="26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5" fillId="0" borderId="0">
      <alignment horizontal="centerContinuous" vertical="center"/>
    </xf>
    <xf numFmtId="0" fontId="94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7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96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/>
    <xf numFmtId="0" fontId="12" fillId="0" borderId="0"/>
    <xf numFmtId="0" fontId="26" fillId="0" borderId="0"/>
    <xf numFmtId="0" fontId="26" fillId="0" borderId="0">
      <alignment vertical="center"/>
    </xf>
    <xf numFmtId="0" fontId="12" fillId="0" borderId="0"/>
    <xf numFmtId="0" fontId="12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12" fillId="0" borderId="0"/>
    <xf numFmtId="0" fontId="12" fillId="0" borderId="0"/>
    <xf numFmtId="0" fontId="26" fillId="0" borderId="0"/>
    <xf numFmtId="0" fontId="26" fillId="0" borderId="0">
      <alignment vertical="center"/>
    </xf>
    <xf numFmtId="0" fontId="12" fillId="0" borderId="0"/>
    <xf numFmtId="0" fontId="74" fillId="0" borderId="0"/>
    <xf numFmtId="0" fontId="12" fillId="0" borderId="0"/>
    <xf numFmtId="0" fontId="26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26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2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26" fillId="0" borderId="0"/>
    <xf numFmtId="0" fontId="18" fillId="0" borderId="0"/>
    <xf numFmtId="0" fontId="26" fillId="0" borderId="0"/>
    <xf numFmtId="0" fontId="2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26" fillId="0" borderId="0">
      <alignment vertical="center"/>
    </xf>
    <xf numFmtId="0" fontId="26" fillId="0" borderId="0">
      <alignment vertical="center"/>
    </xf>
    <xf numFmtId="0" fontId="12" fillId="0" borderId="0"/>
    <xf numFmtId="0" fontId="12" fillId="0" borderId="0"/>
    <xf numFmtId="0" fontId="26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6" fillId="0" borderId="0">
      <alignment vertical="center"/>
    </xf>
    <xf numFmtId="0" fontId="26" fillId="0" borderId="0">
      <alignment vertical="center"/>
    </xf>
    <xf numFmtId="0" fontId="12" fillId="0" borderId="0"/>
    <xf numFmtId="0" fontId="26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/>
    <xf numFmtId="0" fontId="36" fillId="0" borderId="0">
      <alignment vertical="center"/>
    </xf>
    <xf numFmtId="0" fontId="3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26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/>
    <xf numFmtId="0" fontId="26" fillId="0" borderId="0"/>
    <xf numFmtId="0" fontId="12" fillId="0" borderId="0"/>
    <xf numFmtId="0" fontId="7" fillId="0" borderId="0"/>
    <xf numFmtId="0" fontId="7" fillId="0" borderId="0">
      <alignment vertical="center"/>
    </xf>
    <xf numFmtId="0" fontId="12" fillId="0" borderId="0"/>
    <xf numFmtId="0" fontId="7" fillId="0" borderId="0"/>
    <xf numFmtId="0" fontId="7" fillId="0" borderId="0">
      <alignment vertical="center"/>
    </xf>
    <xf numFmtId="0" fontId="26" fillId="0" borderId="0"/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26" fillId="0" borderId="0"/>
    <xf numFmtId="0" fontId="12" fillId="0" borderId="0"/>
    <xf numFmtId="0" fontId="7" fillId="0" borderId="0">
      <alignment vertical="center"/>
    </xf>
    <xf numFmtId="0" fontId="12" fillId="0" borderId="0"/>
    <xf numFmtId="0" fontId="7" fillId="0" borderId="0"/>
    <xf numFmtId="0" fontId="7" fillId="0" borderId="0">
      <alignment vertical="center"/>
    </xf>
    <xf numFmtId="0" fontId="12" fillId="0" borderId="0"/>
    <xf numFmtId="0" fontId="7" fillId="0" borderId="0"/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/>
    <xf numFmtId="0" fontId="1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7" fillId="0" borderId="0"/>
    <xf numFmtId="0" fontId="1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39" fillId="0" borderId="0">
      <alignment vertical="center"/>
    </xf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9" fillId="0" borderId="0">
      <alignment vertical="center"/>
    </xf>
    <xf numFmtId="0" fontId="39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3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26" fillId="0" borderId="0"/>
    <xf numFmtId="0" fontId="7" fillId="0" borderId="0"/>
    <xf numFmtId="0" fontId="7" fillId="0" borderId="0">
      <alignment vertical="center"/>
    </xf>
    <xf numFmtId="0" fontId="12" fillId="0" borderId="0"/>
    <xf numFmtId="0" fontId="7" fillId="0" borderId="0"/>
    <xf numFmtId="0" fontId="7" fillId="0" borderId="0">
      <alignment vertical="center"/>
    </xf>
    <xf numFmtId="0" fontId="2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26" fillId="0" borderId="0">
      <alignment vertical="center"/>
    </xf>
    <xf numFmtId="0" fontId="3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26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12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26" fillId="0" borderId="0"/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0" fontId="7" fillId="0" borderId="0"/>
    <xf numFmtId="0" fontId="7" fillId="0" borderId="0">
      <alignment vertical="center"/>
    </xf>
    <xf numFmtId="0" fontId="26" fillId="0" borderId="0"/>
    <xf numFmtId="0" fontId="7" fillId="0" borderId="0"/>
    <xf numFmtId="0" fontId="7" fillId="0" borderId="0"/>
    <xf numFmtId="0" fontId="12" fillId="0" borderId="0"/>
    <xf numFmtId="0" fontId="71" fillId="0" borderId="0"/>
    <xf numFmtId="0" fontId="71" fillId="0" borderId="0"/>
    <xf numFmtId="0" fontId="7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26" fillId="0" borderId="0"/>
    <xf numFmtId="0" fontId="7" fillId="0" borderId="0"/>
    <xf numFmtId="0" fontId="7" fillId="0" borderId="0">
      <alignment vertical="center"/>
    </xf>
    <xf numFmtId="0" fontId="12" fillId="0" borderId="0"/>
    <xf numFmtId="0" fontId="7" fillId="0" borderId="0"/>
    <xf numFmtId="0" fontId="7" fillId="0" borderId="0"/>
    <xf numFmtId="0" fontId="12" fillId="0" borderId="0"/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4" fillId="0" borderId="0"/>
    <xf numFmtId="0" fontId="7" fillId="0" borderId="0">
      <alignment vertical="center"/>
    </xf>
    <xf numFmtId="0" fontId="7" fillId="0" borderId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99" fillId="38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>
      <alignment vertical="center"/>
    </xf>
    <xf numFmtId="184" fontId="7" fillId="0" borderId="0" applyFont="0" applyFill="0" applyBorder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2" fillId="43" borderId="29" applyNumberFormat="0" applyAlignment="0" applyProtection="0">
      <alignment vertical="center"/>
    </xf>
    <xf numFmtId="0" fontId="102" fillId="35" borderId="29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3" fillId="53" borderId="30" applyNumberFormat="0" applyAlignment="0" applyProtection="0">
      <alignment vertical="center"/>
    </xf>
    <xf numFmtId="0" fontId="104" fillId="53" borderId="30" applyNumberFormat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0" fontId="107" fillId="0" borderId="31" applyNumberFormat="0" applyFill="0" applyAlignment="0" applyProtection="0">
      <alignment vertical="center"/>
    </xf>
    <xf numFmtId="185" fontId="7" fillId="0" borderId="0" applyFont="0" applyFill="0" applyBorder="0" applyAlignment="0" applyProtection="0">
      <alignment vertical="center"/>
    </xf>
    <xf numFmtId="186" fontId="7" fillId="0" borderId="0" applyFont="0" applyFill="0" applyBorder="0" applyAlignment="0" applyProtection="0">
      <alignment vertical="center"/>
    </xf>
    <xf numFmtId="187" fontId="7" fillId="0" borderId="0" applyFont="0" applyFill="0" applyBorder="0" applyAlignment="0" applyProtection="0">
      <alignment vertical="center"/>
    </xf>
    <xf numFmtId="188" fontId="7" fillId="0" borderId="0" applyFont="0" applyFill="0" applyBorder="0" applyAlignment="0" applyProtection="0">
      <alignment vertical="center"/>
    </xf>
    <xf numFmtId="0" fontId="108" fillId="0" borderId="0">
      <alignment vertical="center"/>
    </xf>
    <xf numFmtId="0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9" fillId="0" borderId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3" fillId="55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3" fillId="52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3" fillId="56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3" fillId="49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3" fillId="57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1" fillId="43" borderId="32" applyNumberFormat="0" applyAlignment="0" applyProtection="0">
      <alignment vertical="center"/>
    </xf>
    <xf numFmtId="0" fontId="111" fillId="35" borderId="32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0" fontId="112" fillId="37" borderId="29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113" fillId="0" borderId="0">
      <alignment vertical="center"/>
    </xf>
    <xf numFmtId="0" fontId="113" fillId="0" borderId="0"/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189" fontId="2" fillId="0" borderId="1">
      <alignment vertical="center"/>
      <protection locked="0"/>
    </xf>
    <xf numFmtId="0" fontId="71" fillId="0" borderId="0">
      <alignment vertical="center"/>
    </xf>
    <xf numFmtId="0" fontId="71" fillId="0" borderId="0"/>
    <xf numFmtId="0" fontId="72" fillId="54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0" fontId="72" fillId="53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72" fillId="47" borderId="0" applyNumberFormat="0" applyBorder="0" applyAlignment="0" applyProtection="0">
      <alignment vertical="center"/>
    </xf>
    <xf numFmtId="0" fontId="72" fillId="49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72" fillId="52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26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26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26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26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26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7" fillId="39" borderId="33" applyNumberFormat="0" applyFont="0" applyAlignment="0" applyProtection="0">
      <alignment vertical="center"/>
    </xf>
    <xf numFmtId="0" fontId="26" fillId="39" borderId="33" applyNumberFormat="0" applyFont="0" applyAlignment="0" applyProtection="0">
      <alignment vertical="center"/>
    </xf>
  </cellStyleXfs>
  <cellXfs count="317">
    <xf numFmtId="0" fontId="0" fillId="0" borderId="0" xfId="0" applyAlignment="1">
      <alignment vertical="center"/>
    </xf>
    <xf numFmtId="0" fontId="0" fillId="0" borderId="0" xfId="2755" applyFont="1" applyAlignment="1"/>
    <xf numFmtId="0" fontId="1" fillId="0" borderId="0" xfId="2755" applyFont="1" applyAlignment="1">
      <alignment horizontal="center" vertical="center"/>
    </xf>
    <xf numFmtId="0" fontId="2" fillId="0" borderId="0" xfId="2755" applyFont="1" applyAlignment="1"/>
    <xf numFmtId="0" fontId="3" fillId="0" borderId="0" xfId="2755" applyFont="1" applyAlignment="1">
      <alignment horizontal="left" vertical="center"/>
    </xf>
    <xf numFmtId="0" fontId="2" fillId="0" borderId="0" xfId="2755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/>
    <xf numFmtId="0" fontId="6" fillId="0" borderId="0" xfId="2755" applyFont="1" applyAlignment="1">
      <alignment horizontal="left" vertical="center" wrapText="1"/>
    </xf>
    <xf numFmtId="0" fontId="7" fillId="0" borderId="0" xfId="2755" applyAlignment="1"/>
    <xf numFmtId="0" fontId="8" fillId="0" borderId="0" xfId="2755" applyFont="1" applyAlignment="1">
      <alignment horizontal="center" vertical="center"/>
    </xf>
    <xf numFmtId="0" fontId="9" fillId="0" borderId="0" xfId="2755" applyFont="1" applyAlignment="1">
      <alignment horizontal="left" vertical="center"/>
    </xf>
    <xf numFmtId="0" fontId="10" fillId="0" borderId="0" xfId="2755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3" fillId="0" borderId="0" xfId="2755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14" fillId="0" borderId="1" xfId="3282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3" fontId="16" fillId="0" borderId="1" xfId="3358" applyNumberFormat="1" applyFont="1" applyFill="1" applyBorder="1" applyAlignment="1" applyProtection="1">
      <alignment vertical="center"/>
    </xf>
    <xf numFmtId="0" fontId="16" fillId="0" borderId="1" xfId="3356" applyFont="1" applyFill="1" applyBorder="1"/>
    <xf numFmtId="190" fontId="17" fillId="0" borderId="1" xfId="0" applyNumberFormat="1" applyFont="1" applyBorder="1" applyAlignment="1">
      <alignment horizontal="center" vertical="center" wrapText="1"/>
    </xf>
    <xf numFmtId="190" fontId="18" fillId="0" borderId="1" xfId="0" applyNumberFormat="1" applyFont="1" applyBorder="1" applyAlignment="1">
      <alignment vertical="center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190" fontId="20" fillId="0" borderId="5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wrapText="1" indent="2"/>
    </xf>
    <xf numFmtId="0" fontId="19" fillId="0" borderId="0" xfId="0" applyFont="1" applyBorder="1" applyAlignment="1">
      <alignment horizontal="center" vertical="center" wrapText="1"/>
    </xf>
    <xf numFmtId="190" fontId="18" fillId="0" borderId="1" xfId="1" applyNumberFormat="1" applyFont="1" applyFill="1" applyBorder="1" applyAlignment="1" applyProtection="1">
      <alignment horizontal="right" vertical="center" wrapText="1"/>
    </xf>
    <xf numFmtId="190" fontId="18" fillId="0" borderId="1" xfId="1" applyNumberFormat="1" applyFont="1" applyBorder="1" applyAlignment="1">
      <alignment vertical="center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190" fontId="17" fillId="0" borderId="1" xfId="1" applyNumberFormat="1" applyFont="1" applyBorder="1" applyAlignment="1">
      <alignment horizontal="right" vertical="center" wrapText="1"/>
    </xf>
    <xf numFmtId="0" fontId="16" fillId="0" borderId="1" xfId="3356" applyFont="1" applyFill="1" applyBorder="1" applyAlignment="1">
      <alignment horizontal="center"/>
    </xf>
    <xf numFmtId="190" fontId="18" fillId="0" borderId="1" xfId="1" applyNumberFormat="1" applyFont="1" applyFill="1" applyBorder="1" applyAlignment="1" applyProtection="1">
      <alignment horizontal="right" vertical="center"/>
    </xf>
    <xf numFmtId="190" fontId="17" fillId="0" borderId="1" xfId="1" applyNumberFormat="1" applyFont="1" applyBorder="1" applyAlignment="1">
      <alignment horizontal="center" vertical="center" wrapText="1"/>
    </xf>
    <xf numFmtId="190" fontId="20" fillId="0" borderId="5" xfId="1" applyNumberFormat="1" applyFont="1" applyBorder="1" applyAlignment="1">
      <alignment horizontal="center" vertical="center" wrapText="1"/>
    </xf>
    <xf numFmtId="190" fontId="18" fillId="0" borderId="3" xfId="1" applyNumberFormat="1" applyFont="1" applyFill="1" applyBorder="1" applyAlignment="1" applyProtection="1">
      <alignment horizontal="right" vertical="center"/>
    </xf>
    <xf numFmtId="49" fontId="18" fillId="0" borderId="1" xfId="0" applyNumberFormat="1" applyFont="1" applyFill="1" applyBorder="1" applyAlignment="1" applyProtection="1">
      <alignment horizontal="left" vertical="center" wrapText="1" indent="1"/>
    </xf>
    <xf numFmtId="0" fontId="7" fillId="0" borderId="0" xfId="2654" applyAlignment="1"/>
    <xf numFmtId="0" fontId="7" fillId="0" borderId="0" xfId="2654" applyFill="1" applyAlignment="1"/>
    <xf numFmtId="0" fontId="21" fillId="0" borderId="0" xfId="2654" applyNumberFormat="1" applyFont="1" applyFill="1" applyBorder="1" applyAlignment="1" applyProtection="1">
      <alignment horizontal="center" vertical="center"/>
    </xf>
    <xf numFmtId="0" fontId="0" fillId="0" borderId="0" xfId="2654" applyNumberFormat="1" applyFont="1" applyFill="1" applyBorder="1" applyAlignment="1" applyProtection="1"/>
    <xf numFmtId="0" fontId="22" fillId="0" borderId="0" xfId="3463" applyFont="1">
      <alignment vertical="center"/>
    </xf>
    <xf numFmtId="0" fontId="7" fillId="0" borderId="0" xfId="3463">
      <alignment vertical="center"/>
    </xf>
    <xf numFmtId="191" fontId="7" fillId="0" borderId="0" xfId="3463" applyNumberFormat="1" applyAlignment="1">
      <alignment horizontal="right" vertical="center"/>
    </xf>
    <xf numFmtId="0" fontId="23" fillId="0" borderId="1" xfId="2654" applyNumberFormat="1" applyFont="1" applyFill="1" applyBorder="1" applyAlignment="1" applyProtection="1">
      <alignment horizontal="center" vertical="center" wrapText="1"/>
    </xf>
    <xf numFmtId="191" fontId="15" fillId="0" borderId="1" xfId="3463" applyNumberFormat="1" applyFont="1" applyBorder="1" applyAlignment="1">
      <alignment horizontal="center" vertical="center" wrapText="1"/>
    </xf>
    <xf numFmtId="0" fontId="24" fillId="0" borderId="1" xfId="2654" applyNumberFormat="1" applyFont="1" applyFill="1" applyBorder="1" applyAlignment="1" applyProtection="1">
      <alignment horizontal="left" vertical="center" wrapText="1"/>
    </xf>
    <xf numFmtId="192" fontId="24" fillId="0" borderId="1" xfId="2654" applyNumberFormat="1" applyFont="1" applyFill="1" applyBorder="1" applyAlignment="1" applyProtection="1">
      <alignment vertical="center" wrapText="1"/>
    </xf>
    <xf numFmtId="189" fontId="15" fillId="0" borderId="1" xfId="2194" applyNumberFormat="1" applyFont="1" applyFill="1" applyBorder="1" applyAlignment="1" applyProtection="1">
      <alignment vertical="center" wrapText="1"/>
    </xf>
    <xf numFmtId="49" fontId="2" fillId="0" borderId="1" xfId="3367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93" fontId="2" fillId="0" borderId="1" xfId="2260" applyNumberFormat="1" applyFont="1" applyBorder="1" applyAlignment="1">
      <alignment vertical="center"/>
    </xf>
    <xf numFmtId="49" fontId="2" fillId="0" borderId="1" xfId="3395" applyNumberFormat="1" applyFont="1" applyBorder="1" applyAlignment="1">
      <alignment vertical="center"/>
    </xf>
    <xf numFmtId="0" fontId="2" fillId="0" borderId="1" xfId="2654" applyFont="1" applyFill="1" applyBorder="1" applyAlignment="1">
      <alignment vertical="center"/>
    </xf>
    <xf numFmtId="0" fontId="2" fillId="0" borderId="1" xfId="2654" applyFont="1" applyBorder="1" applyAlignment="1">
      <alignment vertical="center"/>
    </xf>
    <xf numFmtId="49" fontId="2" fillId="0" borderId="1" xfId="3396" applyNumberFormat="1" applyFont="1" applyBorder="1" applyAlignment="1">
      <alignment vertical="center"/>
    </xf>
    <xf numFmtId="49" fontId="2" fillId="0" borderId="1" xfId="3399" applyNumberFormat="1" applyFont="1" applyBorder="1" applyAlignment="1">
      <alignment vertical="center"/>
    </xf>
    <xf numFmtId="0" fontId="25" fillId="0" borderId="1" xfId="2654" applyNumberFormat="1" applyFont="1" applyFill="1" applyBorder="1" applyAlignment="1" applyProtection="1">
      <alignment horizontal="left" vertical="center" wrapText="1"/>
    </xf>
    <xf numFmtId="49" fontId="2" fillId="0" borderId="1" xfId="3397" applyNumberFormat="1" applyFont="1" applyBorder="1" applyAlignment="1">
      <alignment vertical="center"/>
    </xf>
    <xf numFmtId="0" fontId="26" fillId="0" borderId="1" xfId="2654" applyNumberFormat="1" applyFont="1" applyFill="1" applyBorder="1" applyAlignment="1" applyProtection="1">
      <alignment horizontal="left" vertical="center" wrapText="1"/>
    </xf>
    <xf numFmtId="49" fontId="2" fillId="0" borderId="1" xfId="3393" applyNumberFormat="1" applyFont="1" applyBorder="1" applyAlignment="1">
      <alignment vertical="center"/>
    </xf>
    <xf numFmtId="49" fontId="2" fillId="0" borderId="1" xfId="3394" applyNumberFormat="1" applyFont="1" applyBorder="1" applyAlignment="1">
      <alignment vertical="center"/>
    </xf>
    <xf numFmtId="49" fontId="2" fillId="0" borderId="1" xfId="3422" applyNumberFormat="1" applyFont="1" applyBorder="1" applyAlignment="1">
      <alignment vertical="center"/>
    </xf>
    <xf numFmtId="49" fontId="2" fillId="0" borderId="1" xfId="3391" applyNumberFormat="1" applyFont="1" applyBorder="1" applyAlignment="1">
      <alignment vertical="center"/>
    </xf>
    <xf numFmtId="49" fontId="2" fillId="0" borderId="1" xfId="3392" applyNumberFormat="1" applyFont="1" applyBorder="1" applyAlignment="1">
      <alignment vertical="center"/>
    </xf>
    <xf numFmtId="49" fontId="2" fillId="2" borderId="1" xfId="3367" applyNumberFormat="1" applyFont="1" applyFill="1" applyBorder="1" applyAlignment="1">
      <alignment vertical="center"/>
    </xf>
    <xf numFmtId="3" fontId="2" fillId="0" borderId="1" xfId="3463" applyNumberFormat="1" applyFont="1" applyBorder="1" applyAlignment="1">
      <alignment horizontal="right" vertical="center"/>
    </xf>
    <xf numFmtId="194" fontId="2" fillId="0" borderId="1" xfId="2654" applyNumberFormat="1" applyFont="1" applyBorder="1" applyAlignment="1">
      <alignment vertical="center"/>
    </xf>
    <xf numFmtId="0" fontId="26" fillId="2" borderId="1" xfId="2654" applyNumberFormat="1" applyFont="1" applyFill="1" applyBorder="1" applyAlignment="1" applyProtection="1">
      <alignment horizontal="left" vertical="center" wrapText="1"/>
    </xf>
    <xf numFmtId="0" fontId="7" fillId="0" borderId="1" xfId="2654" applyFill="1" applyBorder="1" applyAlignment="1">
      <alignment vertical="center"/>
    </xf>
    <xf numFmtId="0" fontId="7" fillId="0" borderId="1" xfId="2654" applyBorder="1" applyAlignment="1">
      <alignment vertical="center"/>
    </xf>
    <xf numFmtId="0" fontId="27" fillId="0" borderId="0" xfId="3463" applyFont="1" applyAlignment="1">
      <alignment horizontal="center" vertical="center"/>
    </xf>
    <xf numFmtId="0" fontId="2" fillId="0" borderId="0" xfId="3463" applyFont="1">
      <alignment vertical="center"/>
    </xf>
    <xf numFmtId="0" fontId="15" fillId="0" borderId="0" xfId="3463" applyFont="1">
      <alignment vertical="center"/>
    </xf>
    <xf numFmtId="191" fontId="7" fillId="0" borderId="0" xfId="3463" applyNumberFormat="1">
      <alignment vertical="center"/>
    </xf>
    <xf numFmtId="0" fontId="1" fillId="0" borderId="0" xfId="3463" applyFont="1" applyAlignment="1">
      <alignment horizontal="center" vertical="center"/>
    </xf>
    <xf numFmtId="0" fontId="0" fillId="0" borderId="0" xfId="3463" applyFont="1">
      <alignment vertical="center"/>
    </xf>
    <xf numFmtId="0" fontId="27" fillId="0" borderId="1" xfId="3463" applyFont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horizontal="right" vertical="center"/>
    </xf>
    <xf numFmtId="195" fontId="2" fillId="0" borderId="1" xfId="0" applyNumberFormat="1" applyFont="1" applyBorder="1" applyAlignment="1">
      <alignment horizontal="right" vertical="center"/>
    </xf>
    <xf numFmtId="0" fontId="5" fillId="0" borderId="0" xfId="3463" applyFont="1">
      <alignment vertical="center"/>
    </xf>
    <xf numFmtId="0" fontId="25" fillId="0" borderId="1" xfId="2654" applyNumberFormat="1" applyFont="1" applyFill="1" applyBorder="1" applyAlignment="1" applyProtection="1">
      <alignment horizontal="left" vertical="center" wrapText="1" indent="1"/>
    </xf>
    <xf numFmtId="0" fontId="26" fillId="0" borderId="1" xfId="2654" applyNumberFormat="1" applyFont="1" applyFill="1" applyBorder="1" applyAlignment="1" applyProtection="1">
      <alignment horizontal="left" vertical="center" wrapText="1" indent="1"/>
    </xf>
    <xf numFmtId="191" fontId="2" fillId="0" borderId="1" xfId="3463" applyNumberFormat="1" applyFont="1" applyBorder="1" applyAlignment="1">
      <alignment horizontal="right" vertical="center"/>
    </xf>
    <xf numFmtId="196" fontId="15" fillId="0" borderId="1" xfId="0" applyNumberFormat="1" applyFont="1" applyBorder="1" applyAlignment="1">
      <alignment horizontal="right" vertical="center"/>
    </xf>
    <xf numFmtId="191" fontId="15" fillId="0" borderId="1" xfId="3463" applyNumberFormat="1" applyFont="1" applyBorder="1" applyAlignment="1">
      <alignment horizontal="right" vertical="center"/>
    </xf>
    <xf numFmtId="193" fontId="15" fillId="0" borderId="1" xfId="2260" applyNumberFormat="1" applyFont="1" applyBorder="1" applyAlignment="1">
      <alignment vertical="center"/>
    </xf>
    <xf numFmtId="191" fontId="15" fillId="0" borderId="1" xfId="3463" applyNumberFormat="1" applyFont="1" applyBorder="1">
      <alignment vertical="center"/>
    </xf>
    <xf numFmtId="196" fontId="26" fillId="0" borderId="1" xfId="2576" applyNumberFormat="1" applyFont="1" applyBorder="1" applyAlignment="1">
      <alignment horizontal="right" vertical="center"/>
    </xf>
    <xf numFmtId="196" fontId="2" fillId="0" borderId="1" xfId="0" applyNumberFormat="1" applyFont="1" applyBorder="1" applyAlignment="1">
      <alignment horizontal="center" vertical="center"/>
    </xf>
    <xf numFmtId="0" fontId="15" fillId="0" borderId="1" xfId="3463" applyFont="1" applyBorder="1" applyAlignment="1">
      <alignment horizontal="center" vertical="center"/>
    </xf>
    <xf numFmtId="3" fontId="15" fillId="0" borderId="1" xfId="0" applyNumberFormat="1" applyFont="1" applyBorder="1" applyAlignment="1">
      <alignment vertical="center"/>
    </xf>
    <xf numFmtId="0" fontId="15" fillId="0" borderId="1" xfId="3463" applyFont="1" applyBorder="1" applyAlignment="1">
      <alignment horizontal="distributed" vertical="center" wrapText="1" indent="3"/>
    </xf>
    <xf numFmtId="0" fontId="2" fillId="0" borderId="1" xfId="3463" applyFont="1" applyBorder="1">
      <alignment vertical="center"/>
    </xf>
    <xf numFmtId="191" fontId="2" fillId="0" borderId="1" xfId="3463" applyNumberFormat="1" applyFont="1" applyBorder="1">
      <alignment vertical="center"/>
    </xf>
    <xf numFmtId="0" fontId="28" fillId="0" borderId="0" xfId="3463" applyFont="1">
      <alignment vertical="center"/>
    </xf>
    <xf numFmtId="0" fontId="24" fillId="0" borderId="1" xfId="2654" applyNumberFormat="1" applyFont="1" applyFill="1" applyBorder="1" applyAlignment="1" applyProtection="1">
      <alignment horizontal="center" vertical="center" wrapText="1"/>
    </xf>
    <xf numFmtId="191" fontId="2" fillId="0" borderId="0" xfId="3463" applyNumberFormat="1" applyFont="1">
      <alignment vertical="center"/>
    </xf>
    <xf numFmtId="0" fontId="21" fillId="0" borderId="0" xfId="2576" applyFont="1" applyAlignment="1">
      <alignment horizontal="center" vertical="center"/>
    </xf>
    <xf numFmtId="0" fontId="26" fillId="0" borderId="0" xfId="2576" applyBorder="1">
      <alignment vertical="center"/>
    </xf>
    <xf numFmtId="0" fontId="29" fillId="0" borderId="0" xfId="2576" applyFont="1" applyBorder="1" applyAlignment="1">
      <alignment vertical="center"/>
    </xf>
    <xf numFmtId="0" fontId="29" fillId="0" borderId="0" xfId="2576" applyFont="1" applyBorder="1" applyAlignment="1">
      <alignment horizontal="right" vertical="center"/>
    </xf>
    <xf numFmtId="0" fontId="30" fillId="0" borderId="1" xfId="2576" applyFont="1" applyBorder="1" applyAlignment="1">
      <alignment horizontal="center" vertical="center" wrapText="1"/>
    </xf>
    <xf numFmtId="49" fontId="5" fillId="0" borderId="1" xfId="3423" applyNumberFormat="1" applyFont="1" applyBorder="1"/>
    <xf numFmtId="0" fontId="30" fillId="0" borderId="1" xfId="2576" applyFont="1" applyBorder="1">
      <alignment vertical="center"/>
    </xf>
    <xf numFmtId="0" fontId="31" fillId="0" borderId="1" xfId="2576" applyFont="1" applyBorder="1">
      <alignment vertical="center"/>
    </xf>
    <xf numFmtId="49" fontId="5" fillId="0" borderId="1" xfId="3423" applyNumberFormat="1" applyFont="1" applyBorder="1" applyAlignment="1">
      <alignment horizontal="left" indent="2"/>
    </xf>
    <xf numFmtId="0" fontId="4" fillId="0" borderId="1" xfId="0" applyFont="1" applyBorder="1" applyAlignment="1">
      <alignment vertical="center"/>
    </xf>
    <xf numFmtId="49" fontId="5" fillId="0" borderId="1" xfId="3423" applyNumberFormat="1" applyFont="1" applyBorder="1" applyAlignment="1"/>
    <xf numFmtId="0" fontId="5" fillId="0" borderId="1" xfId="0" applyFont="1" applyBorder="1" applyAlignment="1">
      <alignment vertical="center"/>
    </xf>
    <xf numFmtId="194" fontId="4" fillId="0" borderId="1" xfId="0" applyNumberFormat="1" applyFont="1" applyBorder="1" applyAlignment="1">
      <alignment vertical="center"/>
    </xf>
    <xf numFmtId="0" fontId="30" fillId="0" borderId="1" xfId="2576" applyFont="1" applyBorder="1" applyAlignment="1">
      <alignment horizontal="center" vertical="center"/>
    </xf>
    <xf numFmtId="0" fontId="31" fillId="0" borderId="1" xfId="2576" applyFont="1" applyBorder="1" applyAlignment="1">
      <alignment horizontal="left" vertical="center"/>
    </xf>
    <xf numFmtId="194" fontId="31" fillId="0" borderId="1" xfId="2576" applyNumberFormat="1" applyFont="1" applyBorder="1">
      <alignment vertical="center"/>
    </xf>
    <xf numFmtId="0" fontId="31" fillId="0" borderId="1" xfId="2576" applyFont="1" applyBorder="1" applyAlignment="1">
      <alignment vertical="center"/>
    </xf>
    <xf numFmtId="0" fontId="31" fillId="0" borderId="1" xfId="2576" applyFont="1" applyBorder="1" applyAlignment="1">
      <alignment horizontal="left" vertical="center" indent="2"/>
    </xf>
    <xf numFmtId="194" fontId="30" fillId="0" borderId="1" xfId="2576" applyNumberFormat="1" applyFont="1" applyBorder="1">
      <alignment vertical="center"/>
    </xf>
    <xf numFmtId="0" fontId="31" fillId="2" borderId="1" xfId="2576" applyFont="1" applyFill="1" applyBorder="1">
      <alignment vertical="center"/>
    </xf>
    <xf numFmtId="0" fontId="32" fillId="0" borderId="1" xfId="2576" applyFont="1" applyBorder="1" applyAlignment="1">
      <alignment horizontal="center" vertical="center" wrapText="1"/>
    </xf>
    <xf numFmtId="0" fontId="29" fillId="0" borderId="0" xfId="2576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2576">
      <alignment vertical="center"/>
    </xf>
    <xf numFmtId="0" fontId="32" fillId="0" borderId="1" xfId="2576" applyFont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0" fontId="26" fillId="0" borderId="0" xfId="2576" applyFont="1" applyBorder="1" applyAlignment="1">
      <alignment horizontal="center" vertical="center"/>
    </xf>
    <xf numFmtId="0" fontId="26" fillId="0" borderId="0" xfId="2576" applyBorder="1" applyAlignment="1">
      <alignment horizontal="right" vertical="center"/>
    </xf>
    <xf numFmtId="43" fontId="31" fillId="0" borderId="1" xfId="1" applyFont="1" applyBorder="1">
      <alignment vertical="center"/>
    </xf>
    <xf numFmtId="43" fontId="5" fillId="0" borderId="1" xfId="1" applyFont="1" applyFill="1" applyBorder="1" applyAlignment="1">
      <alignment vertical="center"/>
    </xf>
    <xf numFmtId="3" fontId="34" fillId="0" borderId="1" xfId="3358" applyNumberFormat="1" applyFont="1" applyFill="1" applyBorder="1" applyAlignment="1" applyProtection="1">
      <alignment vertical="center"/>
    </xf>
    <xf numFmtId="43" fontId="5" fillId="2" borderId="1" xfId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43" fontId="2" fillId="0" borderId="1" xfId="1" applyFont="1" applyFill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26" fillId="0" borderId="0" xfId="2576" applyFont="1" applyBorder="1" applyAlignment="1">
      <alignment horizontal="right" vertical="center"/>
    </xf>
    <xf numFmtId="0" fontId="4" fillId="0" borderId="1" xfId="3282" applyFont="1" applyFill="1" applyBorder="1" applyAlignment="1">
      <alignment horizontal="center" vertical="center" wrapText="1"/>
    </xf>
    <xf numFmtId="0" fontId="30" fillId="0" borderId="1" xfId="2576" applyFont="1" applyBorder="1" applyAlignment="1">
      <alignment horizontal="left" vertical="center"/>
    </xf>
    <xf numFmtId="43" fontId="4" fillId="0" borderId="1" xfId="1" applyFont="1" applyFill="1" applyBorder="1" applyAlignment="1">
      <alignment horizontal="right" vertical="center" wrapText="1"/>
    </xf>
    <xf numFmtId="194" fontId="14" fillId="0" borderId="1" xfId="0" applyNumberFormat="1" applyFont="1" applyBorder="1" applyAlignment="1">
      <alignment horizontal="center" vertical="center" wrapText="1"/>
    </xf>
    <xf numFmtId="3" fontId="5" fillId="0" borderId="1" xfId="3363" applyNumberFormat="1" applyFont="1" applyFill="1" applyBorder="1" applyAlignment="1" applyProtection="1">
      <alignment vertical="center"/>
    </xf>
    <xf numFmtId="43" fontId="31" fillId="0" borderId="1" xfId="1" applyFont="1" applyBorder="1" applyAlignment="1">
      <alignment horizontal="center" vertical="center"/>
    </xf>
    <xf numFmtId="43" fontId="18" fillId="0" borderId="1" xfId="1" applyFont="1" applyBorder="1" applyAlignment="1">
      <alignment horizontal="right" vertical="center" wrapText="1"/>
    </xf>
    <xf numFmtId="43" fontId="26" fillId="0" borderId="1" xfId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43" fontId="31" fillId="2" borderId="1" xfId="1" applyFont="1" applyFill="1" applyBorder="1">
      <alignment vertical="center"/>
    </xf>
    <xf numFmtId="43" fontId="26" fillId="2" borderId="1" xfId="1" applyFont="1" applyFill="1" applyBorder="1" applyAlignment="1">
      <alignment vertical="center"/>
    </xf>
    <xf numFmtId="43" fontId="31" fillId="0" borderId="1" xfId="1" applyFont="1" applyFill="1" applyBorder="1">
      <alignment vertical="center"/>
    </xf>
    <xf numFmtId="0" fontId="0" fillId="2" borderId="0" xfId="0" applyFill="1" applyAlignment="1">
      <alignment vertical="center"/>
    </xf>
    <xf numFmtId="43" fontId="26" fillId="0" borderId="1" xfId="4090" applyFont="1" applyFill="1" applyBorder="1" applyAlignment="1">
      <alignment vertical="center"/>
    </xf>
    <xf numFmtId="43" fontId="30" fillId="0" borderId="1" xfId="1" applyFont="1" applyBorder="1">
      <alignment vertical="center"/>
    </xf>
    <xf numFmtId="43" fontId="31" fillId="0" borderId="1" xfId="4090" applyFont="1" applyBorder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1" xfId="336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3362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194" fontId="5" fillId="0" borderId="1" xfId="0" applyNumberFormat="1" applyFont="1" applyBorder="1">
      <alignment vertical="center"/>
    </xf>
    <xf numFmtId="43" fontId="0" fillId="0" borderId="0" xfId="0" applyNumberFormat="1">
      <alignment vertical="center"/>
    </xf>
    <xf numFmtId="0" fontId="5" fillId="0" borderId="1" xfId="3362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5" fillId="0" borderId="1" xfId="3362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2618" applyAlignment="1">
      <alignment vertical="center"/>
    </xf>
    <xf numFmtId="0" fontId="1" fillId="0" borderId="0" xfId="3424" applyFont="1" applyAlignment="1">
      <alignment horizontal="center" vertical="center"/>
    </xf>
    <xf numFmtId="0" fontId="7" fillId="0" borderId="0" xfId="3165" applyAlignment="1">
      <alignment horizontal="center" vertical="center"/>
    </xf>
    <xf numFmtId="0" fontId="2" fillId="0" borderId="0" xfId="3165" applyFont="1" applyAlignment="1">
      <alignment horizontal="right" vertical="center"/>
    </xf>
    <xf numFmtId="0" fontId="15" fillId="0" borderId="1" xfId="3165" applyFont="1" applyBorder="1" applyAlignment="1">
      <alignment horizontal="center" vertical="center"/>
    </xf>
    <xf numFmtId="0" fontId="2" fillId="0" borderId="1" xfId="3165" applyFont="1" applyBorder="1" applyAlignment="1">
      <alignment horizontal="left" vertical="center"/>
    </xf>
    <xf numFmtId="0" fontId="0" fillId="0" borderId="6" xfId="3165" applyFont="1" applyBorder="1" applyAlignment="1">
      <alignment vertical="center" wrapText="1"/>
    </xf>
    <xf numFmtId="0" fontId="7" fillId="0" borderId="6" xfId="3165" applyBorder="1" applyAlignment="1">
      <alignment vertical="center" wrapText="1"/>
    </xf>
    <xf numFmtId="0" fontId="0" fillId="0" borderId="0" xfId="3424" applyFont="1" applyAlignment="1">
      <alignment horizontal="center" vertical="center"/>
    </xf>
    <xf numFmtId="0" fontId="4" fillId="0" borderId="1" xfId="3424" applyFont="1" applyBorder="1" applyAlignment="1">
      <alignment horizontal="center" vertical="center" wrapText="1"/>
    </xf>
    <xf numFmtId="0" fontId="4" fillId="0" borderId="1" xfId="3424" applyFont="1" applyBorder="1">
      <alignment vertical="center"/>
    </xf>
    <xf numFmtId="0" fontId="5" fillId="0" borderId="1" xfId="3424" applyFont="1" applyBorder="1">
      <alignment vertical="center"/>
    </xf>
    <xf numFmtId="0" fontId="5" fillId="0" borderId="1" xfId="3424" applyFont="1" applyBorder="1" applyAlignment="1">
      <alignment horizontal="left" vertical="center" indent="1"/>
    </xf>
    <xf numFmtId="0" fontId="5" fillId="2" borderId="1" xfId="3424" applyFont="1" applyFill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/>
    </xf>
    <xf numFmtId="0" fontId="35" fillId="0" borderId="0" xfId="2675" applyFont="1">
      <alignment vertical="center"/>
    </xf>
    <xf numFmtId="0" fontId="36" fillId="0" borderId="0" xfId="2675">
      <alignment vertical="center"/>
    </xf>
    <xf numFmtId="0" fontId="29" fillId="0" borderId="0" xfId="2675" applyFont="1">
      <alignment vertical="center"/>
    </xf>
    <xf numFmtId="0" fontId="21" fillId="0" borderId="0" xfId="2675" applyFont="1" applyAlignment="1">
      <alignment horizontal="center" vertical="center"/>
    </xf>
    <xf numFmtId="0" fontId="36" fillId="0" borderId="0" xfId="2675" applyAlignment="1">
      <alignment horizontal="left" vertical="center" wrapText="1"/>
    </xf>
    <xf numFmtId="0" fontId="29" fillId="0" borderId="0" xfId="2675" applyFont="1" applyAlignment="1">
      <alignment horizontal="right" vertical="center"/>
    </xf>
    <xf numFmtId="0" fontId="30" fillId="0" borderId="1" xfId="2675" applyFont="1" applyFill="1" applyBorder="1" applyAlignment="1">
      <alignment horizontal="center" vertical="center" wrapText="1"/>
    </xf>
    <xf numFmtId="197" fontId="4" fillId="0" borderId="1" xfId="3282" applyNumberFormat="1" applyFont="1" applyFill="1" applyBorder="1" applyAlignment="1">
      <alignment horizontal="center" vertical="center" wrapText="1"/>
    </xf>
    <xf numFmtId="194" fontId="4" fillId="0" borderId="1" xfId="0" applyNumberFormat="1" applyFont="1" applyBorder="1" applyAlignment="1">
      <alignment horizontal="center" vertical="center" wrapText="1"/>
    </xf>
    <xf numFmtId="49" fontId="4" fillId="0" borderId="1" xfId="3428" applyNumberFormat="1" applyFont="1" applyBorder="1" applyAlignment="1">
      <alignment horizontal="left" vertical="center" wrapText="1"/>
    </xf>
    <xf numFmtId="19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9" fontId="5" fillId="0" borderId="1" xfId="3428" applyNumberFormat="1" applyFont="1" applyBorder="1" applyAlignment="1">
      <alignment horizontal="left" vertical="center" wrapText="1"/>
    </xf>
    <xf numFmtId="194" fontId="0" fillId="0" borderId="1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ont="1" applyFill="1" applyBorder="1" applyAlignment="1" applyProtection="1">
      <alignment horizontal="right" vertical="center" wrapText="1"/>
    </xf>
    <xf numFmtId="4" fontId="0" fillId="0" borderId="8" xfId="0" applyNumberFormat="1" applyFont="1" applyFill="1" applyBorder="1" applyAlignment="1" applyProtection="1">
      <alignment horizontal="right" vertical="center" wrapText="1"/>
    </xf>
    <xf numFmtId="0" fontId="28" fillId="0" borderId="0" xfId="2675" applyFont="1">
      <alignment vertical="center"/>
    </xf>
    <xf numFmtId="194" fontId="0" fillId="0" borderId="8" xfId="0" applyNumberFormat="1" applyFont="1" applyFill="1" applyBorder="1" applyAlignment="1" applyProtection="1">
      <alignment horizontal="right" vertical="center" wrapText="1"/>
    </xf>
    <xf numFmtId="194" fontId="19" fillId="0" borderId="5" xfId="0" applyNumberFormat="1" applyFont="1" applyFill="1" applyBorder="1" applyAlignment="1">
      <alignment horizontal="right" vertical="center" wrapText="1"/>
    </xf>
    <xf numFmtId="0" fontId="37" fillId="0" borderId="0" xfId="2675" applyFont="1">
      <alignment vertical="center"/>
    </xf>
    <xf numFmtId="0" fontId="38" fillId="0" borderId="0" xfId="2675" applyFont="1">
      <alignment vertical="center"/>
    </xf>
    <xf numFmtId="0" fontId="36" fillId="0" borderId="0" xfId="2683">
      <alignment vertical="center"/>
    </xf>
    <xf numFmtId="0" fontId="29" fillId="0" borderId="0" xfId="2683" applyFont="1">
      <alignment vertical="center"/>
    </xf>
    <xf numFmtId="0" fontId="21" fillId="0" borderId="0" xfId="2683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30" fillId="0" borderId="1" xfId="2683" applyFont="1" applyFill="1" applyBorder="1" applyAlignment="1">
      <alignment horizontal="center" vertical="center"/>
    </xf>
    <xf numFmtId="0" fontId="31" fillId="0" borderId="1" xfId="2594" applyFont="1" applyFill="1" applyBorder="1" applyAlignment="1">
      <alignment horizontal="left" vertical="center"/>
    </xf>
    <xf numFmtId="49" fontId="39" fillId="0" borderId="0" xfId="3427" applyNumberFormat="1" applyFont="1"/>
    <xf numFmtId="1" fontId="36" fillId="0" borderId="0" xfId="2683" applyNumberFormat="1">
      <alignment vertical="center"/>
    </xf>
    <xf numFmtId="1" fontId="28" fillId="0" borderId="0" xfId="2683" applyNumberFormat="1" applyFont="1">
      <alignment vertical="center"/>
    </xf>
    <xf numFmtId="0" fontId="40" fillId="0" borderId="6" xfId="2683" applyFont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90" fontId="0" fillId="0" borderId="0" xfId="0" applyNumberFormat="1" applyFill="1" applyAlignment="1">
      <alignment horizontal="right" vertical="center"/>
    </xf>
    <xf numFmtId="0" fontId="0" fillId="0" borderId="0" xfId="3282" applyFont="1" applyFill="1"/>
    <xf numFmtId="190" fontId="7" fillId="0" borderId="0" xfId="3282" applyNumberFormat="1" applyFill="1" applyAlignment="1">
      <alignment horizontal="right"/>
    </xf>
    <xf numFmtId="0" fontId="1" fillId="0" borderId="0" xfId="3282" applyFont="1" applyFill="1" applyAlignment="1">
      <alignment horizontal="center"/>
    </xf>
    <xf numFmtId="0" fontId="41" fillId="0" borderId="0" xfId="3282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190" fontId="14" fillId="0" borderId="2" xfId="3282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3" fontId="16" fillId="0" borderId="1" xfId="3358" applyNumberFormat="1" applyFont="1" applyFill="1" applyBorder="1" applyAlignment="1" applyProtection="1">
      <alignment horizontal="left" vertical="center"/>
    </xf>
    <xf numFmtId="43" fontId="16" fillId="0" borderId="1" xfId="1" applyFont="1" applyFill="1" applyBorder="1" applyAlignment="1">
      <alignment horizontal="right" vertical="center" wrapText="1"/>
    </xf>
    <xf numFmtId="194" fontId="14" fillId="0" borderId="1" xfId="0" applyNumberFormat="1" applyFont="1" applyFill="1" applyBorder="1" applyAlignment="1">
      <alignment horizontal="center" vertical="center" wrapText="1"/>
    </xf>
    <xf numFmtId="43" fontId="0" fillId="0" borderId="0" xfId="0" applyNumberFormat="1" applyFill="1" applyAlignment="1">
      <alignment vertical="center"/>
    </xf>
    <xf numFmtId="49" fontId="0" fillId="0" borderId="2" xfId="0" applyNumberFormat="1" applyFont="1" applyFill="1" applyBorder="1" applyAlignment="1" applyProtection="1">
      <alignment horizontal="left" vertical="center" indent="2"/>
    </xf>
    <xf numFmtId="0" fontId="5" fillId="0" borderId="9" xfId="0" applyNumberFormat="1" applyFont="1" applyFill="1" applyBorder="1" applyAlignment="1" applyProtection="1">
      <alignment horizontal="left"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indent="2"/>
    </xf>
    <xf numFmtId="3" fontId="16" fillId="0" borderId="1" xfId="3358" applyNumberFormat="1" applyFont="1" applyFill="1" applyBorder="1" applyAlignment="1" applyProtection="1">
      <alignment horizontal="left" vertical="center" indent="2"/>
    </xf>
    <xf numFmtId="0" fontId="5" fillId="0" borderId="3" xfId="0" applyNumberFormat="1" applyFont="1" applyFill="1" applyBorder="1" applyAlignment="1" applyProtection="1">
      <alignment horizontal="left" vertical="center"/>
      <protection locked="0"/>
    </xf>
    <xf numFmtId="3" fontId="16" fillId="0" borderId="1" xfId="3359" applyNumberFormat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Font="1" applyFill="1" applyAlignment="1">
      <alignment vertical="center"/>
    </xf>
    <xf numFmtId="0" fontId="5" fillId="0" borderId="3" xfId="0" applyNumberFormat="1" applyFont="1" applyFill="1" applyBorder="1" applyAlignment="1" applyProtection="1">
      <alignment vertical="center"/>
      <protection locked="0"/>
    </xf>
    <xf numFmtId="0" fontId="16" fillId="0" borderId="1" xfId="3282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 applyProtection="1">
      <alignment vertical="center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3356" applyFont="1" applyFill="1" applyBorder="1" applyAlignment="1">
      <alignment horizontal="center" vertical="center"/>
    </xf>
    <xf numFmtId="197" fontId="0" fillId="0" borderId="0" xfId="0" applyNumberFormat="1" applyFill="1" applyAlignment="1">
      <alignment vertical="center"/>
    </xf>
    <xf numFmtId="1" fontId="14" fillId="0" borderId="1" xfId="3356" applyNumberFormat="1" applyFont="1" applyFill="1" applyBorder="1" applyAlignment="1" applyProtection="1">
      <alignment vertical="center"/>
      <protection locked="0"/>
    </xf>
    <xf numFmtId="1" fontId="16" fillId="0" borderId="1" xfId="3356" applyNumberFormat="1" applyFont="1" applyFill="1" applyBorder="1" applyAlignment="1" applyProtection="1">
      <alignment horizontal="left" vertical="center"/>
      <protection locked="0"/>
    </xf>
    <xf numFmtId="1" fontId="16" fillId="0" borderId="1" xfId="3356" applyNumberFormat="1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>
      <alignment vertical="center"/>
    </xf>
    <xf numFmtId="0" fontId="16" fillId="0" borderId="1" xfId="3356" applyNumberFormat="1" applyFont="1" applyFill="1" applyBorder="1" applyAlignment="1" applyProtection="1">
      <alignment vertical="center"/>
      <protection locked="0"/>
    </xf>
    <xf numFmtId="0" fontId="13" fillId="0" borderId="0" xfId="0" applyFont="1" applyFill="1" applyAlignment="1">
      <alignment horizontal="left" vertical="center" wrapText="1"/>
    </xf>
    <xf numFmtId="0" fontId="0" fillId="0" borderId="0" xfId="3282" applyFont="1"/>
    <xf numFmtId="0" fontId="7" fillId="0" borderId="0" xfId="3282"/>
    <xf numFmtId="0" fontId="4" fillId="0" borderId="2" xfId="3282" applyFont="1" applyFill="1" applyBorder="1" applyAlignment="1">
      <alignment horizontal="center" vertical="center" wrapText="1"/>
    </xf>
    <xf numFmtId="0" fontId="30" fillId="0" borderId="2" xfId="2576" applyFont="1" applyBorder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194" fontId="5" fillId="0" borderId="1" xfId="0" applyNumberFormat="1" applyFont="1" applyBorder="1" applyAlignment="1">
      <alignment horizontal="center" vertical="center" wrapText="1"/>
    </xf>
    <xf numFmtId="0" fontId="31" fillId="0" borderId="2" xfId="2576" applyFont="1" applyBorder="1">
      <alignment vertical="center"/>
    </xf>
    <xf numFmtId="0" fontId="42" fillId="0" borderId="2" xfId="3282" applyFont="1" applyFill="1" applyBorder="1" applyAlignment="1">
      <alignment horizontal="center" vertical="center"/>
    </xf>
    <xf numFmtId="1" fontId="4" fillId="0" borderId="2" xfId="3282" applyNumberFormat="1" applyFont="1" applyFill="1" applyBorder="1" applyAlignment="1" applyProtection="1">
      <alignment vertical="center"/>
      <protection locked="0"/>
    </xf>
    <xf numFmtId="1" fontId="5" fillId="0" borderId="2" xfId="3282" applyNumberFormat="1" applyFont="1" applyFill="1" applyBorder="1" applyAlignment="1" applyProtection="1">
      <alignment horizontal="left" vertical="center"/>
      <protection locked="0"/>
    </xf>
    <xf numFmtId="1" fontId="5" fillId="0" borderId="2" xfId="3282" applyNumberFormat="1" applyFont="1" applyFill="1" applyBorder="1" applyAlignment="1" applyProtection="1">
      <alignment horizontal="left" vertical="center" indent="1"/>
      <protection locked="0"/>
    </xf>
    <xf numFmtId="0" fontId="5" fillId="0" borderId="2" xfId="3282" applyFont="1" applyFill="1" applyBorder="1" applyAlignment="1">
      <alignment horizontal="left" vertical="center"/>
    </xf>
    <xf numFmtId="1" fontId="5" fillId="0" borderId="2" xfId="3282" applyNumberFormat="1" applyFont="1" applyFill="1" applyBorder="1" applyAlignment="1" applyProtection="1">
      <alignment vertical="center"/>
      <protection locked="0"/>
    </xf>
    <xf numFmtId="43" fontId="12" fillId="0" borderId="1" xfId="1" applyFont="1" applyFill="1" applyBorder="1" applyAlignment="1">
      <alignment horizontal="center" vertical="center" wrapText="1"/>
    </xf>
    <xf numFmtId="0" fontId="5" fillId="0" borderId="2" xfId="3282" applyFont="1" applyBorder="1" applyAlignment="1"/>
    <xf numFmtId="43" fontId="0" fillId="0" borderId="3" xfId="1" applyFont="1" applyFill="1" applyBorder="1" applyAlignment="1" applyProtection="1">
      <alignment horizontal="right" vertical="center" wrapText="1"/>
    </xf>
    <xf numFmtId="194" fontId="16" fillId="0" borderId="1" xfId="0" applyNumberFormat="1" applyFont="1" applyBorder="1" applyAlignment="1">
      <alignment horizontal="center" vertical="center" wrapText="1"/>
    </xf>
    <xf numFmtId="3" fontId="43" fillId="0" borderId="1" xfId="3358" applyNumberFormat="1" applyFont="1" applyFill="1" applyBorder="1" applyAlignment="1" applyProtection="1">
      <alignment vertical="center"/>
    </xf>
    <xf numFmtId="43" fontId="44" fillId="0" borderId="3" xfId="1" applyFont="1" applyFill="1" applyBorder="1" applyAlignment="1" applyProtection="1">
      <alignment horizontal="right" vertical="center" wrapText="1"/>
    </xf>
    <xf numFmtId="19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43" fontId="16" fillId="0" borderId="1" xfId="1" applyFont="1" applyFill="1" applyBorder="1" applyAlignment="1"/>
    <xf numFmtId="1" fontId="16" fillId="2" borderId="1" xfId="3356" applyNumberFormat="1" applyFont="1" applyFill="1" applyBorder="1" applyAlignment="1" applyProtection="1">
      <alignment horizontal="left" vertical="center"/>
      <protection locked="0"/>
    </xf>
    <xf numFmtId="0" fontId="16" fillId="2" borderId="1" xfId="3356" applyNumberFormat="1" applyFont="1" applyFill="1" applyBorder="1" applyAlignment="1" applyProtection="1">
      <alignment vertical="center"/>
      <protection locked="0"/>
    </xf>
    <xf numFmtId="43" fontId="5" fillId="0" borderId="1" xfId="409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/>
    </xf>
    <xf numFmtId="43" fontId="2" fillId="0" borderId="1" xfId="409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0" borderId="1" xfId="4090" applyFont="1" applyBorder="1" applyAlignment="1">
      <alignment horizontal="center" vertical="center" wrapText="1"/>
    </xf>
    <xf numFmtId="0" fontId="41" fillId="0" borderId="0" xfId="3462" applyFont="1" applyAlignment="1">
      <alignment vertical="top"/>
    </xf>
    <xf numFmtId="0" fontId="45" fillId="0" borderId="0" xfId="3462" applyFont="1">
      <alignment vertical="center"/>
    </xf>
    <xf numFmtId="0" fontId="0" fillId="0" borderId="0" xfId="3462" applyFont="1" applyAlignment="1">
      <alignment horizontal="center" vertical="center"/>
    </xf>
    <xf numFmtId="0" fontId="0" fillId="0" borderId="0" xfId="3462" applyFont="1">
      <alignment vertical="center"/>
    </xf>
    <xf numFmtId="0" fontId="0" fillId="0" borderId="0" xfId="3462" applyFont="1" applyAlignment="1">
      <alignment horizontal="left" vertical="center"/>
    </xf>
    <xf numFmtId="0" fontId="46" fillId="0" borderId="0" xfId="3462" applyFont="1" applyAlignment="1">
      <alignment horizontal="center" vertical="top"/>
    </xf>
    <xf numFmtId="0" fontId="27" fillId="0" borderId="0" xfId="3462" applyFont="1" applyAlignment="1">
      <alignment horizontal="center" vertical="center"/>
    </xf>
    <xf numFmtId="0" fontId="47" fillId="0" borderId="1" xfId="3462" applyFont="1" applyFill="1" applyBorder="1" applyAlignment="1">
      <alignment horizontal="left" vertical="center"/>
    </xf>
    <xf numFmtId="0" fontId="47" fillId="0" borderId="1" xfId="3462" applyFont="1" applyBorder="1" applyAlignment="1">
      <alignment horizontal="center" vertical="center"/>
    </xf>
    <xf numFmtId="0" fontId="48" fillId="0" borderId="1" xfId="3462" applyFont="1" applyFill="1" applyBorder="1" applyAlignment="1">
      <alignment horizontal="center" vertical="center"/>
    </xf>
    <xf numFmtId="0" fontId="48" fillId="0" borderId="1" xfId="3462" applyFont="1" applyFill="1" applyBorder="1">
      <alignment vertical="center"/>
    </xf>
    <xf numFmtId="0" fontId="0" fillId="0" borderId="1" xfId="3462" applyFont="1" applyBorder="1" applyAlignment="1">
      <alignment horizontal="center" vertical="center"/>
    </xf>
    <xf numFmtId="0" fontId="49" fillId="0" borderId="0" xfId="3462" applyFont="1" applyFill="1">
      <alignment vertical="center"/>
    </xf>
    <xf numFmtId="0" fontId="50" fillId="0" borderId="1" xfId="3462" applyFont="1" applyFill="1" applyBorder="1">
      <alignment vertical="center"/>
    </xf>
    <xf numFmtId="0" fontId="47" fillId="0" borderId="2" xfId="3462" applyFont="1" applyFill="1" applyBorder="1" applyAlignment="1">
      <alignment horizontal="left" vertical="center"/>
    </xf>
    <xf numFmtId="0" fontId="47" fillId="0" borderId="3" xfId="3462" applyFont="1" applyFill="1" applyBorder="1" applyAlignment="1">
      <alignment horizontal="left" vertical="center"/>
    </xf>
    <xf numFmtId="0" fontId="33" fillId="0" borderId="6" xfId="3462" applyFont="1" applyBorder="1" applyAlignment="1">
      <alignment horizontal="left" vertical="center" wrapText="1"/>
    </xf>
    <xf numFmtId="0" fontId="33" fillId="0" borderId="0" xfId="3462" applyFont="1" applyBorder="1" applyAlignment="1">
      <alignment horizontal="left" vertical="center" wrapText="1"/>
    </xf>
  </cellXfs>
  <cellStyles count="49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齲_x0001_C铣_x0014__x0007__x0001__x0001_" xfId="49"/>
    <cellStyle name="?鹎%U龡&amp;H齲_x0001_C铣_x0014__x0007__x0001__x0001_ 2" xfId="50"/>
    <cellStyle name="?鹎%U龡&amp;H齲_x0001_C铣_x0014__x0007__x0001__x0001_ 2 2" xfId="51"/>
    <cellStyle name="?鹎%U龡&amp;H齲_x0001_C铣_x0014__x0007__x0001__x0001_ 2 2 10" xfId="52"/>
    <cellStyle name="?鹎%U龡&amp;H齲_x0001_C铣_x0014__x0007__x0001__x0001_ 2 2 10 2" xfId="53"/>
    <cellStyle name="?鹎%U龡&amp;H齲_x0001_C铣_x0014__x0007__x0001__x0001_ 2 2 11" xfId="54"/>
    <cellStyle name="?鹎%U龡&amp;H齲_x0001_C铣_x0014__x0007__x0001__x0001_ 2 2 11 2" xfId="55"/>
    <cellStyle name="?鹎%U龡&amp;H齲_x0001_C铣_x0014__x0007__x0001__x0001_ 2 2 12" xfId="56"/>
    <cellStyle name="?鹎%U龡&amp;H齲_x0001_C铣_x0014__x0007__x0001__x0001_ 2 2 2" xfId="57"/>
    <cellStyle name="?鹎%U龡&amp;H齲_x0001_C铣_x0014__x0007__x0001__x0001_ 2 2 2 10" xfId="58"/>
    <cellStyle name="?鹎%U龡&amp;H齲_x0001_C铣_x0014__x0007__x0001__x0001_ 2 2 2 2" xfId="59"/>
    <cellStyle name="?鹎%U龡&amp;H齲_x0001_C铣_x0014__x0007__x0001__x0001_ 2 2 2 2 2" xfId="60"/>
    <cellStyle name="?鹎%U龡&amp;H齲_x0001_C铣_x0014__x0007__x0001__x0001_ 2 2 2 2 2 2" xfId="61"/>
    <cellStyle name="?鹎%U龡&amp;H齲_x0001_C铣_x0014__x0007__x0001__x0001_ 2 2 2 2 2 2 2" xfId="62"/>
    <cellStyle name="?鹎%U龡&amp;H齲_x0001_C铣_x0014__x0007__x0001__x0001_ 2 2 2 2 2 3" xfId="63"/>
    <cellStyle name="?鹎%U龡&amp;H齲_x0001_C铣_x0014__x0007__x0001__x0001_ 2 2 2 2 2 3 2" xfId="64"/>
    <cellStyle name="?鹎%U龡&amp;H齲_x0001_C铣_x0014__x0007__x0001__x0001_ 2 2 2 2 2 4" xfId="65"/>
    <cellStyle name="?鹎%U龡&amp;H齲_x0001_C铣_x0014__x0007__x0001__x0001_ 2 2 2 2 2 4 2" xfId="66"/>
    <cellStyle name="?鹎%U龡&amp;H齲_x0001_C铣_x0014__x0007__x0001__x0001_ 2 2 2 2 2 5" xfId="67"/>
    <cellStyle name="?鹎%U龡&amp;H齲_x0001_C铣_x0014__x0007__x0001__x0001_ 2 2 2 2 2_2015财政决算公开" xfId="68"/>
    <cellStyle name="?鹎%U龡&amp;H齲_x0001_C铣_x0014__x0007__x0001__x0001_ 2 2 2 2 3" xfId="69"/>
    <cellStyle name="?鹎%U龡&amp;H齲_x0001_C铣_x0014__x0007__x0001__x0001_ 2 2 2 2 3 2" xfId="70"/>
    <cellStyle name="?鹎%U龡&amp;H齲_x0001_C铣_x0014__x0007__x0001__x0001_ 2 2 2 2 3 2 2" xfId="71"/>
    <cellStyle name="?鹎%U龡&amp;H齲_x0001_C铣_x0014__x0007__x0001__x0001_ 2 2 2 2 3 3" xfId="72"/>
    <cellStyle name="?鹎%U龡&amp;H齲_x0001_C铣_x0014__x0007__x0001__x0001_ 2 2 2 2 3 3 2" xfId="73"/>
    <cellStyle name="?鹎%U龡&amp;H齲_x0001_C铣_x0014__x0007__x0001__x0001_ 2 2 2 2 3 4" xfId="74"/>
    <cellStyle name="?鹎%U龡&amp;H齲_x0001_C铣_x0014__x0007__x0001__x0001_ 2 2 2 2 3_2015财政决算公开" xfId="75"/>
    <cellStyle name="?鹎%U龡&amp;H齲_x0001_C铣_x0014__x0007__x0001__x0001_ 2 2 2 2 4" xfId="76"/>
    <cellStyle name="?鹎%U龡&amp;H齲_x0001_C铣_x0014__x0007__x0001__x0001_ 2 2 2 2 4 2" xfId="77"/>
    <cellStyle name="?鹎%U龡&amp;H齲_x0001_C铣_x0014__x0007__x0001__x0001_ 2 2 2 2 4 2 2" xfId="78"/>
    <cellStyle name="?鹎%U龡&amp;H齲_x0001_C铣_x0014__x0007__x0001__x0001_ 2 2 2 2 4 3" xfId="79"/>
    <cellStyle name="?鹎%U龡&amp;H齲_x0001_C铣_x0014__x0007__x0001__x0001_ 2 2 2 2 4 3 2" xfId="80"/>
    <cellStyle name="?鹎%U龡&amp;H齲_x0001_C铣_x0014__x0007__x0001__x0001_ 2 2 2 2 4 4" xfId="81"/>
    <cellStyle name="?鹎%U龡&amp;H齲_x0001_C铣_x0014__x0007__x0001__x0001_ 2 2 2 2 4 4 2" xfId="82"/>
    <cellStyle name="?鹎%U龡&amp;H齲_x0001_C铣_x0014__x0007__x0001__x0001_ 2 2 2 2 4 5" xfId="83"/>
    <cellStyle name="?鹎%U龡&amp;H齲_x0001_C铣_x0014__x0007__x0001__x0001_ 2 2 2 2 4_2015财政决算公开" xfId="84"/>
    <cellStyle name="?鹎%U龡&amp;H齲_x0001_C铣_x0014__x0007__x0001__x0001_ 2 2 2 2 5" xfId="85"/>
    <cellStyle name="?鹎%U龡&amp;H齲_x0001_C铣_x0014__x0007__x0001__x0001_ 2 2 2 2 5 2" xfId="86"/>
    <cellStyle name="?鹎%U龡&amp;H齲_x0001_C铣_x0014__x0007__x0001__x0001_ 2 2 2 2 6" xfId="87"/>
    <cellStyle name="?鹎%U龡&amp;H齲_x0001_C铣_x0014__x0007__x0001__x0001_ 2 2 2 2 6 2" xfId="88"/>
    <cellStyle name="?鹎%U龡&amp;H齲_x0001_C铣_x0014__x0007__x0001__x0001_ 2 2 2 2 7" xfId="89"/>
    <cellStyle name="?鹎%U龡&amp;H齲_x0001_C铣_x0014__x0007__x0001__x0001_ 2 2 2 2 7 2" xfId="90"/>
    <cellStyle name="?鹎%U龡&amp;H齲_x0001_C铣_x0014__x0007__x0001__x0001_ 2 2 2 2 8" xfId="91"/>
    <cellStyle name="?鹎%U龡&amp;H齲_x0001_C铣_x0014__x0007__x0001__x0001_ 2 2 2 2_2015财政决算公开" xfId="92"/>
    <cellStyle name="?鹎%U龡&amp;H齲_x0001_C铣_x0014__x0007__x0001__x0001_ 2 2 2 3" xfId="93"/>
    <cellStyle name="?鹎%U龡&amp;H齲_x0001_C铣_x0014__x0007__x0001__x0001_ 2 2 2 3 2" xfId="94"/>
    <cellStyle name="?鹎%U龡&amp;H齲_x0001_C铣_x0014__x0007__x0001__x0001_ 2 2 2 3 2 2" xfId="95"/>
    <cellStyle name="?鹎%U龡&amp;H齲_x0001_C铣_x0014__x0007__x0001__x0001_ 2 2 2 3 3" xfId="96"/>
    <cellStyle name="?鹎%U龡&amp;H齲_x0001_C铣_x0014__x0007__x0001__x0001_ 2 2 2 3 3 2" xfId="97"/>
    <cellStyle name="?鹎%U龡&amp;H齲_x0001_C铣_x0014__x0007__x0001__x0001_ 2 2 2 3 4" xfId="98"/>
    <cellStyle name="?鹎%U龡&amp;H齲_x0001_C铣_x0014__x0007__x0001__x0001_ 2 2 2 3 4 2" xfId="99"/>
    <cellStyle name="?鹎%U龡&amp;H齲_x0001_C铣_x0014__x0007__x0001__x0001_ 2 2 2 3 5" xfId="100"/>
    <cellStyle name="?鹎%U龡&amp;H齲_x0001_C铣_x0014__x0007__x0001__x0001_ 2 2 2 3_2015财政决算公开" xfId="101"/>
    <cellStyle name="?鹎%U龡&amp;H齲_x0001_C铣_x0014__x0007__x0001__x0001_ 2 2 2 4" xfId="102"/>
    <cellStyle name="?鹎%U龡&amp;H齲_x0001_C铣_x0014__x0007__x0001__x0001_ 2 2 2 4 2" xfId="103"/>
    <cellStyle name="?鹎%U龡&amp;H齲_x0001_C铣_x0014__x0007__x0001__x0001_ 2 2 2 4 2 2" xfId="104"/>
    <cellStyle name="?鹎%U龡&amp;H齲_x0001_C铣_x0014__x0007__x0001__x0001_ 2 2 2 4 3" xfId="105"/>
    <cellStyle name="?鹎%U龡&amp;H齲_x0001_C铣_x0014__x0007__x0001__x0001_ 2 2 2 4 3 2" xfId="106"/>
    <cellStyle name="?鹎%U龡&amp;H齲_x0001_C铣_x0014__x0007__x0001__x0001_ 2 2 2 4 4" xfId="107"/>
    <cellStyle name="?鹎%U龡&amp;H齲_x0001_C铣_x0014__x0007__x0001__x0001_ 2 2 2 4 4 2" xfId="108"/>
    <cellStyle name="?鹎%U龡&amp;H齲_x0001_C铣_x0014__x0007__x0001__x0001_ 2 2 2 4 5" xfId="109"/>
    <cellStyle name="?鹎%U龡&amp;H齲_x0001_C铣_x0014__x0007__x0001__x0001_ 2 2 2 4_2015财政决算公开" xfId="110"/>
    <cellStyle name="?鹎%U龡&amp;H齲_x0001_C铣_x0014__x0007__x0001__x0001_ 2 2 2 5" xfId="111"/>
    <cellStyle name="?鹎%U龡&amp;H齲_x0001_C铣_x0014__x0007__x0001__x0001_ 2 2 2 5 2" xfId="112"/>
    <cellStyle name="?鹎%U龡&amp;H齲_x0001_C铣_x0014__x0007__x0001__x0001_ 2 2 2 5 2 2" xfId="113"/>
    <cellStyle name="?鹎%U龡&amp;H齲_x0001_C铣_x0014__x0007__x0001__x0001_ 2 2 2 5 3" xfId="114"/>
    <cellStyle name="?鹎%U龡&amp;H齲_x0001_C铣_x0014__x0007__x0001__x0001_ 2 2 2 5 3 2" xfId="115"/>
    <cellStyle name="?鹎%U龡&amp;H齲_x0001_C铣_x0014__x0007__x0001__x0001_ 2 2 2 5 4" xfId="116"/>
    <cellStyle name="?鹎%U龡&amp;H齲_x0001_C铣_x0014__x0007__x0001__x0001_ 2 2 2 5_2015财政决算公开" xfId="117"/>
    <cellStyle name="?鹎%U龡&amp;H齲_x0001_C铣_x0014__x0007__x0001__x0001_ 2 2 2 6" xfId="118"/>
    <cellStyle name="?鹎%U龡&amp;H齲_x0001_C铣_x0014__x0007__x0001__x0001_ 2 2 2 6 2" xfId="119"/>
    <cellStyle name="?鹎%U龡&amp;H齲_x0001_C铣_x0014__x0007__x0001__x0001_ 2 2 2 6 2 2" xfId="120"/>
    <cellStyle name="?鹎%U龡&amp;H齲_x0001_C铣_x0014__x0007__x0001__x0001_ 2 2 2 6 3" xfId="121"/>
    <cellStyle name="?鹎%U龡&amp;H齲_x0001_C铣_x0014__x0007__x0001__x0001_ 2 2 2 6 3 2" xfId="122"/>
    <cellStyle name="?鹎%U龡&amp;H齲_x0001_C铣_x0014__x0007__x0001__x0001_ 2 2 2 6 4" xfId="123"/>
    <cellStyle name="?鹎%U龡&amp;H齲_x0001_C铣_x0014__x0007__x0001__x0001_ 2 2 2 6 4 2" xfId="124"/>
    <cellStyle name="?鹎%U龡&amp;H齲_x0001_C铣_x0014__x0007__x0001__x0001_ 2 2 2 6 5" xfId="125"/>
    <cellStyle name="?鹎%U龡&amp;H齲_x0001_C铣_x0014__x0007__x0001__x0001_ 2 2 2 6_2015财政决算公开" xfId="126"/>
    <cellStyle name="?鹎%U龡&amp;H齲_x0001_C铣_x0014__x0007__x0001__x0001_ 2 2 2 7" xfId="127"/>
    <cellStyle name="?鹎%U龡&amp;H齲_x0001_C铣_x0014__x0007__x0001__x0001_ 2 2 2 7 2" xfId="128"/>
    <cellStyle name="?鹎%U龡&amp;H齲_x0001_C铣_x0014__x0007__x0001__x0001_ 2 2 2 8" xfId="129"/>
    <cellStyle name="?鹎%U龡&amp;H齲_x0001_C铣_x0014__x0007__x0001__x0001_ 2 2 2 8 2" xfId="130"/>
    <cellStyle name="?鹎%U龡&amp;H齲_x0001_C铣_x0014__x0007__x0001__x0001_ 2 2 2 9" xfId="131"/>
    <cellStyle name="?鹎%U龡&amp;H齲_x0001_C铣_x0014__x0007__x0001__x0001_ 2 2 2 9 2" xfId="132"/>
    <cellStyle name="?鹎%U龡&amp;H齲_x0001_C铣_x0014__x0007__x0001__x0001_ 2 2 2_2015财政决算公开" xfId="133"/>
    <cellStyle name="?鹎%U龡&amp;H齲_x0001_C铣_x0014__x0007__x0001__x0001_ 2 2 3" xfId="134"/>
    <cellStyle name="?鹎%U龡&amp;H齲_x0001_C铣_x0014__x0007__x0001__x0001_ 2 2 3 2" xfId="135"/>
    <cellStyle name="?鹎%U龡&amp;H齲_x0001_C铣_x0014__x0007__x0001__x0001_ 2 2 3 2 2" xfId="136"/>
    <cellStyle name="?鹎%U龡&amp;H齲_x0001_C铣_x0014__x0007__x0001__x0001_ 2 2 3 2 2 2" xfId="137"/>
    <cellStyle name="?鹎%U龡&amp;H齲_x0001_C铣_x0014__x0007__x0001__x0001_ 2 2 3 2 3" xfId="138"/>
    <cellStyle name="?鹎%U龡&amp;H齲_x0001_C铣_x0014__x0007__x0001__x0001_ 2 2 3 2 3 2" xfId="139"/>
    <cellStyle name="?鹎%U龡&amp;H齲_x0001_C铣_x0014__x0007__x0001__x0001_ 2 2 3 2 4" xfId="140"/>
    <cellStyle name="?鹎%U龡&amp;H齲_x0001_C铣_x0014__x0007__x0001__x0001_ 2 2 3 2 4 2" xfId="141"/>
    <cellStyle name="?鹎%U龡&amp;H齲_x0001_C铣_x0014__x0007__x0001__x0001_ 2 2 3 2 5" xfId="142"/>
    <cellStyle name="?鹎%U龡&amp;H齲_x0001_C铣_x0014__x0007__x0001__x0001_ 2 2 3 2_2015财政决算公开" xfId="143"/>
    <cellStyle name="?鹎%U龡&amp;H齲_x0001_C铣_x0014__x0007__x0001__x0001_ 2 2 3 3" xfId="144"/>
    <cellStyle name="?鹎%U龡&amp;H齲_x0001_C铣_x0014__x0007__x0001__x0001_ 2 2 3 3 2" xfId="145"/>
    <cellStyle name="?鹎%U龡&amp;H齲_x0001_C铣_x0014__x0007__x0001__x0001_ 2 2 3 3 2 2" xfId="146"/>
    <cellStyle name="?鹎%U龡&amp;H齲_x0001_C铣_x0014__x0007__x0001__x0001_ 2 2 3 3 3" xfId="147"/>
    <cellStyle name="?鹎%U龡&amp;H齲_x0001_C铣_x0014__x0007__x0001__x0001_ 2 2 3 3 3 2" xfId="148"/>
    <cellStyle name="?鹎%U龡&amp;H齲_x0001_C铣_x0014__x0007__x0001__x0001_ 2 2 3 3 4" xfId="149"/>
    <cellStyle name="?鹎%U龡&amp;H齲_x0001_C铣_x0014__x0007__x0001__x0001_ 2 2 3 3_2015财政决算公开" xfId="150"/>
    <cellStyle name="?鹎%U龡&amp;H齲_x0001_C铣_x0014__x0007__x0001__x0001_ 2 2 3 4" xfId="151"/>
    <cellStyle name="?鹎%U龡&amp;H齲_x0001_C铣_x0014__x0007__x0001__x0001_ 2 2 3 4 2" xfId="152"/>
    <cellStyle name="?鹎%U龡&amp;H齲_x0001_C铣_x0014__x0007__x0001__x0001_ 2 2 3 4 2 2" xfId="153"/>
    <cellStyle name="?鹎%U龡&amp;H齲_x0001_C铣_x0014__x0007__x0001__x0001_ 2 2 3 4 3" xfId="154"/>
    <cellStyle name="?鹎%U龡&amp;H齲_x0001_C铣_x0014__x0007__x0001__x0001_ 2 2 3 4 3 2" xfId="155"/>
    <cellStyle name="?鹎%U龡&amp;H齲_x0001_C铣_x0014__x0007__x0001__x0001_ 2 2 3 4 4" xfId="156"/>
    <cellStyle name="?鹎%U龡&amp;H齲_x0001_C铣_x0014__x0007__x0001__x0001_ 2 2 3 4 4 2" xfId="157"/>
    <cellStyle name="?鹎%U龡&amp;H齲_x0001_C铣_x0014__x0007__x0001__x0001_ 2 2 3 4 5" xfId="158"/>
    <cellStyle name="?鹎%U龡&amp;H齲_x0001_C铣_x0014__x0007__x0001__x0001_ 2 2 3 4_2015财政决算公开" xfId="159"/>
    <cellStyle name="?鹎%U龡&amp;H齲_x0001_C铣_x0014__x0007__x0001__x0001_ 2 2 3 5" xfId="160"/>
    <cellStyle name="?鹎%U龡&amp;H齲_x0001_C铣_x0014__x0007__x0001__x0001_ 2 2 3 5 2" xfId="161"/>
    <cellStyle name="?鹎%U龡&amp;H齲_x0001_C铣_x0014__x0007__x0001__x0001_ 2 2 3 6" xfId="162"/>
    <cellStyle name="?鹎%U龡&amp;H齲_x0001_C铣_x0014__x0007__x0001__x0001_ 2 2 3 6 2" xfId="163"/>
    <cellStyle name="?鹎%U龡&amp;H齲_x0001_C铣_x0014__x0007__x0001__x0001_ 2 2 3 7" xfId="164"/>
    <cellStyle name="?鹎%U龡&amp;H齲_x0001_C铣_x0014__x0007__x0001__x0001_ 2 2 3 7 2" xfId="165"/>
    <cellStyle name="?鹎%U龡&amp;H齲_x0001_C铣_x0014__x0007__x0001__x0001_ 2 2 3 8" xfId="166"/>
    <cellStyle name="?鹎%U龡&amp;H齲_x0001_C铣_x0014__x0007__x0001__x0001_ 2 2 3_2015财政决算公开" xfId="167"/>
    <cellStyle name="?鹎%U龡&amp;H齲_x0001_C铣_x0014__x0007__x0001__x0001_ 2 2 4" xfId="168"/>
    <cellStyle name="?鹎%U龡&amp;H齲_x0001_C铣_x0014__x0007__x0001__x0001_ 2 2 4 2" xfId="169"/>
    <cellStyle name="?鹎%U龡&amp;H齲_x0001_C铣_x0014__x0007__x0001__x0001_ 2 2 4 2 2" xfId="170"/>
    <cellStyle name="?鹎%U龡&amp;H齲_x0001_C铣_x0014__x0007__x0001__x0001_ 2 2 4 3" xfId="171"/>
    <cellStyle name="?鹎%U龡&amp;H齲_x0001_C铣_x0014__x0007__x0001__x0001_ 2 2 4 3 2" xfId="172"/>
    <cellStyle name="?鹎%U龡&amp;H齲_x0001_C铣_x0014__x0007__x0001__x0001_ 2 2 4 4" xfId="173"/>
    <cellStyle name="?鹎%U龡&amp;H齲_x0001_C铣_x0014__x0007__x0001__x0001_ 2 2 4 4 2" xfId="174"/>
    <cellStyle name="?鹎%U龡&amp;H齲_x0001_C铣_x0014__x0007__x0001__x0001_ 2 2 4 5" xfId="175"/>
    <cellStyle name="?鹎%U龡&amp;H齲_x0001_C铣_x0014__x0007__x0001__x0001_ 2 2 4_2015财政决算公开" xfId="176"/>
    <cellStyle name="?鹎%U龡&amp;H齲_x0001_C铣_x0014__x0007__x0001__x0001_ 2 2 5" xfId="177"/>
    <cellStyle name="?鹎%U龡&amp;H齲_x0001_C铣_x0014__x0007__x0001__x0001_ 2 2 5 2" xfId="178"/>
    <cellStyle name="?鹎%U龡&amp;H齲_x0001_C铣_x0014__x0007__x0001__x0001_ 2 2 5 2 2" xfId="179"/>
    <cellStyle name="?鹎%U龡&amp;H齲_x0001_C铣_x0014__x0007__x0001__x0001_ 2 2 5 3" xfId="180"/>
    <cellStyle name="?鹎%U龡&amp;H齲_x0001_C铣_x0014__x0007__x0001__x0001_ 2 2 5 3 2" xfId="181"/>
    <cellStyle name="?鹎%U龡&amp;H齲_x0001_C铣_x0014__x0007__x0001__x0001_ 2 2 5 4" xfId="182"/>
    <cellStyle name="?鹎%U龡&amp;H齲_x0001_C铣_x0014__x0007__x0001__x0001_ 2 2 5 4 2" xfId="183"/>
    <cellStyle name="?鹎%U龡&amp;H齲_x0001_C铣_x0014__x0007__x0001__x0001_ 2 2 5 5" xfId="184"/>
    <cellStyle name="?鹎%U龡&amp;H齲_x0001_C铣_x0014__x0007__x0001__x0001_ 2 2 5_2015财政决算公开" xfId="185"/>
    <cellStyle name="?鹎%U龡&amp;H齲_x0001_C铣_x0014__x0007__x0001__x0001_ 2 2 6" xfId="186"/>
    <cellStyle name="?鹎%U龡&amp;H齲_x0001_C铣_x0014__x0007__x0001__x0001_ 2 2 6 2" xfId="187"/>
    <cellStyle name="?鹎%U龡&amp;H齲_x0001_C铣_x0014__x0007__x0001__x0001_ 2 2 6 2 2" xfId="188"/>
    <cellStyle name="?鹎%U龡&amp;H齲_x0001_C铣_x0014__x0007__x0001__x0001_ 2 2 6 3" xfId="189"/>
    <cellStyle name="?鹎%U龡&amp;H齲_x0001_C铣_x0014__x0007__x0001__x0001_ 2 2 6 3 2" xfId="190"/>
    <cellStyle name="?鹎%U龡&amp;H齲_x0001_C铣_x0014__x0007__x0001__x0001_ 2 2 6 4" xfId="191"/>
    <cellStyle name="?鹎%U龡&amp;H齲_x0001_C铣_x0014__x0007__x0001__x0001_ 2 2 6_2015财政决算公开" xfId="192"/>
    <cellStyle name="?鹎%U龡&amp;H齲_x0001_C铣_x0014__x0007__x0001__x0001_ 2 2 7" xfId="193"/>
    <cellStyle name="?鹎%U龡&amp;H齲_x0001_C铣_x0014__x0007__x0001__x0001_ 2 2 7 2" xfId="194"/>
    <cellStyle name="?鹎%U龡&amp;H齲_x0001_C铣_x0014__x0007__x0001__x0001_ 2 2 7 2 2" xfId="195"/>
    <cellStyle name="?鹎%U龡&amp;H齲_x0001_C铣_x0014__x0007__x0001__x0001_ 2 2 7 3" xfId="196"/>
    <cellStyle name="?鹎%U龡&amp;H齲_x0001_C铣_x0014__x0007__x0001__x0001_ 2 2 7 3 2" xfId="197"/>
    <cellStyle name="?鹎%U龡&amp;H齲_x0001_C铣_x0014__x0007__x0001__x0001_ 2 2 7 4" xfId="198"/>
    <cellStyle name="?鹎%U龡&amp;H齲_x0001_C铣_x0014__x0007__x0001__x0001_ 2 2 7 4 2" xfId="199"/>
    <cellStyle name="?鹎%U龡&amp;H齲_x0001_C铣_x0014__x0007__x0001__x0001_ 2 2 7 5" xfId="200"/>
    <cellStyle name="?鹎%U龡&amp;H齲_x0001_C铣_x0014__x0007__x0001__x0001_ 2 2 7_2015财政决算公开" xfId="201"/>
    <cellStyle name="?鹎%U龡&amp;H齲_x0001_C铣_x0014__x0007__x0001__x0001_ 2 2 8" xfId="202"/>
    <cellStyle name="?鹎%U龡&amp;H齲_x0001_C铣_x0014__x0007__x0001__x0001_ 2 2 8 2" xfId="203"/>
    <cellStyle name="?鹎%U龡&amp;H齲_x0001_C铣_x0014__x0007__x0001__x0001_ 2 2 9" xfId="204"/>
    <cellStyle name="?鹎%U龡&amp;H齲_x0001_C铣_x0014__x0007__x0001__x0001_ 2 2 9 2" xfId="205"/>
    <cellStyle name="?鹎%U龡&amp;H齲_x0001_C铣_x0014__x0007__x0001__x0001_ 2 2_2015财政决算公开" xfId="206"/>
    <cellStyle name="?鹎%U龡&amp;H齲_x0001_C铣_x0014__x0007__x0001__x0001_ 2 3" xfId="207"/>
    <cellStyle name="?鹎%U龡&amp;H齲_x0001_C铣_x0014__x0007__x0001__x0001_ 2 3 10" xfId="208"/>
    <cellStyle name="?鹎%U龡&amp;H齲_x0001_C铣_x0014__x0007__x0001__x0001_ 2 3 2" xfId="209"/>
    <cellStyle name="?鹎%U龡&amp;H齲_x0001_C铣_x0014__x0007__x0001__x0001_ 2 3 2 2" xfId="210"/>
    <cellStyle name="?鹎%U龡&amp;H齲_x0001_C铣_x0014__x0007__x0001__x0001_ 2 3 2 2 2" xfId="211"/>
    <cellStyle name="?鹎%U龡&amp;H齲_x0001_C铣_x0014__x0007__x0001__x0001_ 2 3 2 2 2 2" xfId="212"/>
    <cellStyle name="?鹎%U龡&amp;H齲_x0001_C铣_x0014__x0007__x0001__x0001_ 2 3 2 2 3" xfId="213"/>
    <cellStyle name="?鹎%U龡&amp;H齲_x0001_C铣_x0014__x0007__x0001__x0001_ 2 3 2 2 3 2" xfId="214"/>
    <cellStyle name="?鹎%U龡&amp;H齲_x0001_C铣_x0014__x0007__x0001__x0001_ 2 3 2 2 4" xfId="215"/>
    <cellStyle name="?鹎%U龡&amp;H齲_x0001_C铣_x0014__x0007__x0001__x0001_ 2 3 2 2 4 2" xfId="216"/>
    <cellStyle name="?鹎%U龡&amp;H齲_x0001_C铣_x0014__x0007__x0001__x0001_ 2 3 2 2 5" xfId="217"/>
    <cellStyle name="?鹎%U龡&amp;H齲_x0001_C铣_x0014__x0007__x0001__x0001_ 2 3 2 2_2015财政决算公开" xfId="218"/>
    <cellStyle name="?鹎%U龡&amp;H齲_x0001_C铣_x0014__x0007__x0001__x0001_ 2 3 2 3" xfId="219"/>
    <cellStyle name="?鹎%U龡&amp;H齲_x0001_C铣_x0014__x0007__x0001__x0001_ 2 3 2 3 2" xfId="220"/>
    <cellStyle name="?鹎%U龡&amp;H齲_x0001_C铣_x0014__x0007__x0001__x0001_ 2 3 2 3 2 2" xfId="221"/>
    <cellStyle name="?鹎%U龡&amp;H齲_x0001_C铣_x0014__x0007__x0001__x0001_ 2 3 2 3 3" xfId="222"/>
    <cellStyle name="?鹎%U龡&amp;H齲_x0001_C铣_x0014__x0007__x0001__x0001_ 2 3 2 3 3 2" xfId="223"/>
    <cellStyle name="?鹎%U龡&amp;H齲_x0001_C铣_x0014__x0007__x0001__x0001_ 2 3 2 3 4" xfId="224"/>
    <cellStyle name="?鹎%U龡&amp;H齲_x0001_C铣_x0014__x0007__x0001__x0001_ 2 3 2 3_2015财政决算公开" xfId="225"/>
    <cellStyle name="?鹎%U龡&amp;H齲_x0001_C铣_x0014__x0007__x0001__x0001_ 2 3 2 4" xfId="226"/>
    <cellStyle name="?鹎%U龡&amp;H齲_x0001_C铣_x0014__x0007__x0001__x0001_ 2 3 2 4 2" xfId="227"/>
    <cellStyle name="?鹎%U龡&amp;H齲_x0001_C铣_x0014__x0007__x0001__x0001_ 2 3 2 4 2 2" xfId="228"/>
    <cellStyle name="?鹎%U龡&amp;H齲_x0001_C铣_x0014__x0007__x0001__x0001_ 2 3 2 4 3" xfId="229"/>
    <cellStyle name="?鹎%U龡&amp;H齲_x0001_C铣_x0014__x0007__x0001__x0001_ 2 3 2 4 3 2" xfId="230"/>
    <cellStyle name="?鹎%U龡&amp;H齲_x0001_C铣_x0014__x0007__x0001__x0001_ 2 3 2 4 4" xfId="231"/>
    <cellStyle name="?鹎%U龡&amp;H齲_x0001_C铣_x0014__x0007__x0001__x0001_ 2 3 2 4 4 2" xfId="232"/>
    <cellStyle name="?鹎%U龡&amp;H齲_x0001_C铣_x0014__x0007__x0001__x0001_ 2 3 2 4 5" xfId="233"/>
    <cellStyle name="?鹎%U龡&amp;H齲_x0001_C铣_x0014__x0007__x0001__x0001_ 2 3 2 4_2015财政决算公开" xfId="234"/>
    <cellStyle name="?鹎%U龡&amp;H齲_x0001_C铣_x0014__x0007__x0001__x0001_ 2 3 2 5" xfId="235"/>
    <cellStyle name="?鹎%U龡&amp;H齲_x0001_C铣_x0014__x0007__x0001__x0001_ 2 3 2 5 2" xfId="236"/>
    <cellStyle name="?鹎%U龡&amp;H齲_x0001_C铣_x0014__x0007__x0001__x0001_ 2 3 2 6" xfId="237"/>
    <cellStyle name="?鹎%U龡&amp;H齲_x0001_C铣_x0014__x0007__x0001__x0001_ 2 3 2 6 2" xfId="238"/>
    <cellStyle name="?鹎%U龡&amp;H齲_x0001_C铣_x0014__x0007__x0001__x0001_ 2 3 2 7" xfId="239"/>
    <cellStyle name="?鹎%U龡&amp;H齲_x0001_C铣_x0014__x0007__x0001__x0001_ 2 3 2 7 2" xfId="240"/>
    <cellStyle name="?鹎%U龡&amp;H齲_x0001_C铣_x0014__x0007__x0001__x0001_ 2 3 2 8" xfId="241"/>
    <cellStyle name="?鹎%U龡&amp;H齲_x0001_C铣_x0014__x0007__x0001__x0001_ 2 3 2_2015财政决算公开" xfId="242"/>
    <cellStyle name="?鹎%U龡&amp;H齲_x0001_C铣_x0014__x0007__x0001__x0001_ 2 3 3" xfId="243"/>
    <cellStyle name="?鹎%U龡&amp;H齲_x0001_C铣_x0014__x0007__x0001__x0001_ 2 3 3 2" xfId="244"/>
    <cellStyle name="?鹎%U龡&amp;H齲_x0001_C铣_x0014__x0007__x0001__x0001_ 2 3 3 2 2" xfId="245"/>
    <cellStyle name="?鹎%U龡&amp;H齲_x0001_C铣_x0014__x0007__x0001__x0001_ 2 3 3 3" xfId="246"/>
    <cellStyle name="?鹎%U龡&amp;H齲_x0001_C铣_x0014__x0007__x0001__x0001_ 2 3 3 3 2" xfId="247"/>
    <cellStyle name="?鹎%U龡&amp;H齲_x0001_C铣_x0014__x0007__x0001__x0001_ 2 3 3 4" xfId="248"/>
    <cellStyle name="?鹎%U龡&amp;H齲_x0001_C铣_x0014__x0007__x0001__x0001_ 2 3 3 4 2" xfId="249"/>
    <cellStyle name="?鹎%U龡&amp;H齲_x0001_C铣_x0014__x0007__x0001__x0001_ 2 3 3 5" xfId="250"/>
    <cellStyle name="?鹎%U龡&amp;H齲_x0001_C铣_x0014__x0007__x0001__x0001_ 2 3 3_2015财政决算公开" xfId="251"/>
    <cellStyle name="?鹎%U龡&amp;H齲_x0001_C铣_x0014__x0007__x0001__x0001_ 2 3 4" xfId="252"/>
    <cellStyle name="?鹎%U龡&amp;H齲_x0001_C铣_x0014__x0007__x0001__x0001_ 2 3 4 2" xfId="253"/>
    <cellStyle name="?鹎%U龡&amp;H齲_x0001_C铣_x0014__x0007__x0001__x0001_ 2 3 4 2 2" xfId="254"/>
    <cellStyle name="?鹎%U龡&amp;H齲_x0001_C铣_x0014__x0007__x0001__x0001_ 2 3 4 3" xfId="255"/>
    <cellStyle name="?鹎%U龡&amp;H齲_x0001_C铣_x0014__x0007__x0001__x0001_ 2 3 4 3 2" xfId="256"/>
    <cellStyle name="?鹎%U龡&amp;H齲_x0001_C铣_x0014__x0007__x0001__x0001_ 2 3 4 4" xfId="257"/>
    <cellStyle name="?鹎%U龡&amp;H齲_x0001_C铣_x0014__x0007__x0001__x0001_ 2 3 4 4 2" xfId="258"/>
    <cellStyle name="?鹎%U龡&amp;H齲_x0001_C铣_x0014__x0007__x0001__x0001_ 2 3 4 5" xfId="259"/>
    <cellStyle name="?鹎%U龡&amp;H齲_x0001_C铣_x0014__x0007__x0001__x0001_ 2 3 4_2015财政决算公开" xfId="260"/>
    <cellStyle name="?鹎%U龡&amp;H齲_x0001_C铣_x0014__x0007__x0001__x0001_ 2 3 5" xfId="261"/>
    <cellStyle name="?鹎%U龡&amp;H齲_x0001_C铣_x0014__x0007__x0001__x0001_ 2 3 5 2" xfId="262"/>
    <cellStyle name="?鹎%U龡&amp;H齲_x0001_C铣_x0014__x0007__x0001__x0001_ 2 3 5 2 2" xfId="263"/>
    <cellStyle name="?鹎%U龡&amp;H齲_x0001_C铣_x0014__x0007__x0001__x0001_ 2 3 5 3" xfId="264"/>
    <cellStyle name="?鹎%U龡&amp;H齲_x0001_C铣_x0014__x0007__x0001__x0001_ 2 3 5 3 2" xfId="265"/>
    <cellStyle name="?鹎%U龡&amp;H齲_x0001_C铣_x0014__x0007__x0001__x0001_ 2 3 5 4" xfId="266"/>
    <cellStyle name="?鹎%U龡&amp;H齲_x0001_C铣_x0014__x0007__x0001__x0001_ 2 3 5_2015财政决算公开" xfId="267"/>
    <cellStyle name="?鹎%U龡&amp;H齲_x0001_C铣_x0014__x0007__x0001__x0001_ 2 3 6" xfId="268"/>
    <cellStyle name="?鹎%U龡&amp;H齲_x0001_C铣_x0014__x0007__x0001__x0001_ 2 3 6 2" xfId="269"/>
    <cellStyle name="?鹎%U龡&amp;H齲_x0001_C铣_x0014__x0007__x0001__x0001_ 2 3 6 2 2" xfId="270"/>
    <cellStyle name="?鹎%U龡&amp;H齲_x0001_C铣_x0014__x0007__x0001__x0001_ 2 3 6 3" xfId="271"/>
    <cellStyle name="?鹎%U龡&amp;H齲_x0001_C铣_x0014__x0007__x0001__x0001_ 2 3 6 3 2" xfId="272"/>
    <cellStyle name="?鹎%U龡&amp;H齲_x0001_C铣_x0014__x0007__x0001__x0001_ 2 3 6 4" xfId="273"/>
    <cellStyle name="?鹎%U龡&amp;H齲_x0001_C铣_x0014__x0007__x0001__x0001_ 2 3 6 4 2" xfId="274"/>
    <cellStyle name="?鹎%U龡&amp;H齲_x0001_C铣_x0014__x0007__x0001__x0001_ 2 3 6 5" xfId="275"/>
    <cellStyle name="?鹎%U龡&amp;H齲_x0001_C铣_x0014__x0007__x0001__x0001_ 2 3 6_2015财政决算公开" xfId="276"/>
    <cellStyle name="?鹎%U龡&amp;H齲_x0001_C铣_x0014__x0007__x0001__x0001_ 2 3 7" xfId="277"/>
    <cellStyle name="?鹎%U龡&amp;H齲_x0001_C铣_x0014__x0007__x0001__x0001_ 2 3 7 2" xfId="278"/>
    <cellStyle name="?鹎%U龡&amp;H齲_x0001_C铣_x0014__x0007__x0001__x0001_ 2 3 8" xfId="279"/>
    <cellStyle name="?鹎%U龡&amp;H齲_x0001_C铣_x0014__x0007__x0001__x0001_ 2 3 8 2" xfId="280"/>
    <cellStyle name="?鹎%U龡&amp;H齲_x0001_C铣_x0014__x0007__x0001__x0001_ 2 3 9" xfId="281"/>
    <cellStyle name="?鹎%U龡&amp;H齲_x0001_C铣_x0014__x0007__x0001__x0001_ 2 3 9 2" xfId="282"/>
    <cellStyle name="?鹎%U龡&amp;H齲_x0001_C铣_x0014__x0007__x0001__x0001_ 2 3_2015财政决算公开" xfId="283"/>
    <cellStyle name="?鹎%U龡&amp;H齲_x0001_C铣_x0014__x0007__x0001__x0001_ 2 4" xfId="284"/>
    <cellStyle name="?鹎%U龡&amp;H齲_x0001_C铣_x0014__x0007__x0001__x0001_ 2 4 10" xfId="285"/>
    <cellStyle name="?鹎%U龡&amp;H齲_x0001_C铣_x0014__x0007__x0001__x0001_ 2 4 2" xfId="286"/>
    <cellStyle name="?鹎%U龡&amp;H齲_x0001_C铣_x0014__x0007__x0001__x0001_ 2 4 2 2" xfId="287"/>
    <cellStyle name="?鹎%U龡&amp;H齲_x0001_C铣_x0014__x0007__x0001__x0001_ 2 4 2 2 2" xfId="288"/>
    <cellStyle name="?鹎%U龡&amp;H齲_x0001_C铣_x0014__x0007__x0001__x0001_ 2 4 2 2 2 2" xfId="289"/>
    <cellStyle name="?鹎%U龡&amp;H齲_x0001_C铣_x0014__x0007__x0001__x0001_ 2 4 2 2 3" xfId="290"/>
    <cellStyle name="?鹎%U龡&amp;H齲_x0001_C铣_x0014__x0007__x0001__x0001_ 2 4 2 2 3 2" xfId="291"/>
    <cellStyle name="?鹎%U龡&amp;H齲_x0001_C铣_x0014__x0007__x0001__x0001_ 2 4 2 2 4" xfId="292"/>
    <cellStyle name="?鹎%U龡&amp;H齲_x0001_C铣_x0014__x0007__x0001__x0001_ 2 4 2 2 4 2" xfId="293"/>
    <cellStyle name="?鹎%U龡&amp;H齲_x0001_C铣_x0014__x0007__x0001__x0001_ 2 4 2 2 5" xfId="294"/>
    <cellStyle name="?鹎%U龡&amp;H齲_x0001_C铣_x0014__x0007__x0001__x0001_ 2 4 2 2_2015财政决算公开" xfId="295"/>
    <cellStyle name="?鹎%U龡&amp;H齲_x0001_C铣_x0014__x0007__x0001__x0001_ 2 4 2 3" xfId="296"/>
    <cellStyle name="?鹎%U龡&amp;H齲_x0001_C铣_x0014__x0007__x0001__x0001_ 2 4 2 3 2" xfId="297"/>
    <cellStyle name="?鹎%U龡&amp;H齲_x0001_C铣_x0014__x0007__x0001__x0001_ 2 4 2 3 2 2" xfId="298"/>
    <cellStyle name="?鹎%U龡&amp;H齲_x0001_C铣_x0014__x0007__x0001__x0001_ 2 4 2 3 3" xfId="299"/>
    <cellStyle name="?鹎%U龡&amp;H齲_x0001_C铣_x0014__x0007__x0001__x0001_ 2 4 2 3 3 2" xfId="300"/>
    <cellStyle name="?鹎%U龡&amp;H齲_x0001_C铣_x0014__x0007__x0001__x0001_ 2 4 2 3 4" xfId="301"/>
    <cellStyle name="?鹎%U龡&amp;H齲_x0001_C铣_x0014__x0007__x0001__x0001_ 2 4 2 3_2015财政决算公开" xfId="302"/>
    <cellStyle name="?鹎%U龡&amp;H齲_x0001_C铣_x0014__x0007__x0001__x0001_ 2 4 2 4" xfId="303"/>
    <cellStyle name="?鹎%U龡&amp;H齲_x0001_C铣_x0014__x0007__x0001__x0001_ 2 4 2 4 2" xfId="304"/>
    <cellStyle name="?鹎%U龡&amp;H齲_x0001_C铣_x0014__x0007__x0001__x0001_ 2 4 2 4 2 2" xfId="305"/>
    <cellStyle name="?鹎%U龡&amp;H齲_x0001_C铣_x0014__x0007__x0001__x0001_ 2 4 2 4 3" xfId="306"/>
    <cellStyle name="?鹎%U龡&amp;H齲_x0001_C铣_x0014__x0007__x0001__x0001_ 2 4 2 4 3 2" xfId="307"/>
    <cellStyle name="?鹎%U龡&amp;H齲_x0001_C铣_x0014__x0007__x0001__x0001_ 2 4 2 4 4" xfId="308"/>
    <cellStyle name="?鹎%U龡&amp;H齲_x0001_C铣_x0014__x0007__x0001__x0001_ 2 4 2 4 4 2" xfId="309"/>
    <cellStyle name="?鹎%U龡&amp;H齲_x0001_C铣_x0014__x0007__x0001__x0001_ 2 4 2 4 5" xfId="310"/>
    <cellStyle name="?鹎%U龡&amp;H齲_x0001_C铣_x0014__x0007__x0001__x0001_ 2 4 2 4_2015财政决算公开" xfId="311"/>
    <cellStyle name="?鹎%U龡&amp;H齲_x0001_C铣_x0014__x0007__x0001__x0001_ 2 4 2 5" xfId="312"/>
    <cellStyle name="?鹎%U龡&amp;H齲_x0001_C铣_x0014__x0007__x0001__x0001_ 2 4 2 5 2" xfId="313"/>
    <cellStyle name="?鹎%U龡&amp;H齲_x0001_C铣_x0014__x0007__x0001__x0001_ 2 4 2 6" xfId="314"/>
    <cellStyle name="?鹎%U龡&amp;H齲_x0001_C铣_x0014__x0007__x0001__x0001_ 2 4 2 6 2" xfId="315"/>
    <cellStyle name="?鹎%U龡&amp;H齲_x0001_C铣_x0014__x0007__x0001__x0001_ 2 4 2 7" xfId="316"/>
    <cellStyle name="?鹎%U龡&amp;H齲_x0001_C铣_x0014__x0007__x0001__x0001_ 2 4 2 7 2" xfId="317"/>
    <cellStyle name="?鹎%U龡&amp;H齲_x0001_C铣_x0014__x0007__x0001__x0001_ 2 4 2 8" xfId="318"/>
    <cellStyle name="?鹎%U龡&amp;H齲_x0001_C铣_x0014__x0007__x0001__x0001_ 2 4 2_2015财政决算公开" xfId="319"/>
    <cellStyle name="?鹎%U龡&amp;H齲_x0001_C铣_x0014__x0007__x0001__x0001_ 2 4 3" xfId="320"/>
    <cellStyle name="?鹎%U龡&amp;H齲_x0001_C铣_x0014__x0007__x0001__x0001_ 2 4 3 2" xfId="321"/>
    <cellStyle name="?鹎%U龡&amp;H齲_x0001_C铣_x0014__x0007__x0001__x0001_ 2 4 3 2 2" xfId="322"/>
    <cellStyle name="?鹎%U龡&amp;H齲_x0001_C铣_x0014__x0007__x0001__x0001_ 2 4 3 3" xfId="323"/>
    <cellStyle name="?鹎%U龡&amp;H齲_x0001_C铣_x0014__x0007__x0001__x0001_ 2 4 3 3 2" xfId="324"/>
    <cellStyle name="?鹎%U龡&amp;H齲_x0001_C铣_x0014__x0007__x0001__x0001_ 2 4 3 4" xfId="325"/>
    <cellStyle name="?鹎%U龡&amp;H齲_x0001_C铣_x0014__x0007__x0001__x0001_ 2 4 3 4 2" xfId="326"/>
    <cellStyle name="?鹎%U龡&amp;H齲_x0001_C铣_x0014__x0007__x0001__x0001_ 2 4 3 5" xfId="327"/>
    <cellStyle name="?鹎%U龡&amp;H齲_x0001_C铣_x0014__x0007__x0001__x0001_ 2 4 3_2015财政决算公开" xfId="328"/>
    <cellStyle name="?鹎%U龡&amp;H齲_x0001_C铣_x0014__x0007__x0001__x0001_ 2 4 4" xfId="329"/>
    <cellStyle name="?鹎%U龡&amp;H齲_x0001_C铣_x0014__x0007__x0001__x0001_ 2 4 4 2" xfId="330"/>
    <cellStyle name="?鹎%U龡&amp;H齲_x0001_C铣_x0014__x0007__x0001__x0001_ 2 4 4 2 2" xfId="331"/>
    <cellStyle name="?鹎%U龡&amp;H齲_x0001_C铣_x0014__x0007__x0001__x0001_ 2 4 4 3" xfId="332"/>
    <cellStyle name="?鹎%U龡&amp;H齲_x0001_C铣_x0014__x0007__x0001__x0001_ 2 4 4 3 2" xfId="333"/>
    <cellStyle name="?鹎%U龡&amp;H齲_x0001_C铣_x0014__x0007__x0001__x0001_ 2 4 4 4" xfId="334"/>
    <cellStyle name="?鹎%U龡&amp;H齲_x0001_C铣_x0014__x0007__x0001__x0001_ 2 4 4 4 2" xfId="335"/>
    <cellStyle name="?鹎%U龡&amp;H齲_x0001_C铣_x0014__x0007__x0001__x0001_ 2 4 4 5" xfId="336"/>
    <cellStyle name="?鹎%U龡&amp;H齲_x0001_C铣_x0014__x0007__x0001__x0001_ 2 4 4_2015财政决算公开" xfId="337"/>
    <cellStyle name="?鹎%U龡&amp;H齲_x0001_C铣_x0014__x0007__x0001__x0001_ 2 4 5" xfId="338"/>
    <cellStyle name="?鹎%U龡&amp;H齲_x0001_C铣_x0014__x0007__x0001__x0001_ 2 4 5 2" xfId="339"/>
    <cellStyle name="?鹎%U龡&amp;H齲_x0001_C铣_x0014__x0007__x0001__x0001_ 2 4 5 2 2" xfId="340"/>
    <cellStyle name="?鹎%U龡&amp;H齲_x0001_C铣_x0014__x0007__x0001__x0001_ 2 4 5 3" xfId="341"/>
    <cellStyle name="?鹎%U龡&amp;H齲_x0001_C铣_x0014__x0007__x0001__x0001_ 2 4 5 3 2" xfId="342"/>
    <cellStyle name="?鹎%U龡&amp;H齲_x0001_C铣_x0014__x0007__x0001__x0001_ 2 4 5 4" xfId="343"/>
    <cellStyle name="?鹎%U龡&amp;H齲_x0001_C铣_x0014__x0007__x0001__x0001_ 2 4 5_2015财政决算公开" xfId="344"/>
    <cellStyle name="?鹎%U龡&amp;H齲_x0001_C铣_x0014__x0007__x0001__x0001_ 2 4 6" xfId="345"/>
    <cellStyle name="?鹎%U龡&amp;H齲_x0001_C铣_x0014__x0007__x0001__x0001_ 2 4 6 2" xfId="346"/>
    <cellStyle name="?鹎%U龡&amp;H齲_x0001_C铣_x0014__x0007__x0001__x0001_ 2 4 6 2 2" xfId="347"/>
    <cellStyle name="?鹎%U龡&amp;H齲_x0001_C铣_x0014__x0007__x0001__x0001_ 2 4 6 3" xfId="348"/>
    <cellStyle name="?鹎%U龡&amp;H齲_x0001_C铣_x0014__x0007__x0001__x0001_ 2 4 6 3 2" xfId="349"/>
    <cellStyle name="?鹎%U龡&amp;H齲_x0001_C铣_x0014__x0007__x0001__x0001_ 2 4 6 4" xfId="350"/>
    <cellStyle name="?鹎%U龡&amp;H齲_x0001_C铣_x0014__x0007__x0001__x0001_ 2 4 6 4 2" xfId="351"/>
    <cellStyle name="?鹎%U龡&amp;H齲_x0001_C铣_x0014__x0007__x0001__x0001_ 2 4 6 5" xfId="352"/>
    <cellStyle name="?鹎%U龡&amp;H齲_x0001_C铣_x0014__x0007__x0001__x0001_ 2 4 6_2015财政决算公开" xfId="353"/>
    <cellStyle name="?鹎%U龡&amp;H齲_x0001_C铣_x0014__x0007__x0001__x0001_ 2 4 7" xfId="354"/>
    <cellStyle name="?鹎%U龡&amp;H齲_x0001_C铣_x0014__x0007__x0001__x0001_ 2 4 7 2" xfId="355"/>
    <cellStyle name="?鹎%U龡&amp;H齲_x0001_C铣_x0014__x0007__x0001__x0001_ 2 4 8" xfId="356"/>
    <cellStyle name="?鹎%U龡&amp;H齲_x0001_C铣_x0014__x0007__x0001__x0001_ 2 4 8 2" xfId="357"/>
    <cellStyle name="?鹎%U龡&amp;H齲_x0001_C铣_x0014__x0007__x0001__x0001_ 2 4 9" xfId="358"/>
    <cellStyle name="?鹎%U龡&amp;H齲_x0001_C铣_x0014__x0007__x0001__x0001_ 2 4 9 2" xfId="359"/>
    <cellStyle name="?鹎%U龡&amp;H齲_x0001_C铣_x0014__x0007__x0001__x0001_ 2 4_2015财政决算公开" xfId="360"/>
    <cellStyle name="?鹎%U龡&amp;H齲_x0001_C铣_x0014__x0007__x0001__x0001_ 2 5" xfId="361"/>
    <cellStyle name="?鹎%U龡&amp;H齲_x0001_C铣_x0014__x0007__x0001__x0001_ 2 5 2" xfId="362"/>
    <cellStyle name="?鹎%U龡&amp;H齲_x0001_C铣_x0014__x0007__x0001__x0001_ 2 5 2 2" xfId="363"/>
    <cellStyle name="?鹎%U龡&amp;H齲_x0001_C铣_x0014__x0007__x0001__x0001_ 2 5 3" xfId="364"/>
    <cellStyle name="?鹎%U龡&amp;H齲_x0001_C铣_x0014__x0007__x0001__x0001_ 2 5 3 2" xfId="365"/>
    <cellStyle name="?鹎%U龡&amp;H齲_x0001_C铣_x0014__x0007__x0001__x0001_ 2 5 4" xfId="366"/>
    <cellStyle name="?鹎%U龡&amp;H齲_x0001_C铣_x0014__x0007__x0001__x0001_ 2 5_2015财政决算公开" xfId="367"/>
    <cellStyle name="?鹎%U龡&amp;H齲_x0001_C铣_x0014__x0007__x0001__x0001_ 2 6" xfId="368"/>
    <cellStyle name="?鹎%U龡&amp;H齲_x0001_C铣_x0014__x0007__x0001__x0001_ 2 6 2" xfId="369"/>
    <cellStyle name="?鹎%U龡&amp;H齲_x0001_C铣_x0014__x0007__x0001__x0001_ 2 7" xfId="370"/>
    <cellStyle name="?鹎%U龡&amp;H齲_x0001_C铣_x0014__x0007__x0001__x0001_ 2 7 2" xfId="371"/>
    <cellStyle name="?鹎%U龡&amp;H齲_x0001_C铣_x0014__x0007__x0001__x0001_ 2 8" xfId="372"/>
    <cellStyle name="?鹎%U龡&amp;H齲_x0001_C铣_x0014__x0007__x0001__x0001_ 3" xfId="373"/>
    <cellStyle name="?鹎%U龡&amp;H齲_x0001_C铣_x0014__x0007__x0001__x0001_ 3 10" xfId="374"/>
    <cellStyle name="?鹎%U龡&amp;H齲_x0001_C铣_x0014__x0007__x0001__x0001_ 3 2" xfId="375"/>
    <cellStyle name="?鹎%U龡&amp;H齲_x0001_C铣_x0014__x0007__x0001__x0001_ 3 2 10" xfId="376"/>
    <cellStyle name="?鹎%U龡&amp;H齲_x0001_C铣_x0014__x0007__x0001__x0001_ 3 2 10 2" xfId="377"/>
    <cellStyle name="?鹎%U龡&amp;H齲_x0001_C铣_x0014__x0007__x0001__x0001_ 3 2 11" xfId="378"/>
    <cellStyle name="?鹎%U龡&amp;H齲_x0001_C铣_x0014__x0007__x0001__x0001_ 3 2 2" xfId="379"/>
    <cellStyle name="?鹎%U龡&amp;H齲_x0001_C铣_x0014__x0007__x0001__x0001_ 3 2 2 10" xfId="380"/>
    <cellStyle name="?鹎%U龡&amp;H齲_x0001_C铣_x0014__x0007__x0001__x0001_ 3 2 2 2" xfId="381"/>
    <cellStyle name="?鹎%U龡&amp;H齲_x0001_C铣_x0014__x0007__x0001__x0001_ 3 2 2 2 2" xfId="382"/>
    <cellStyle name="?鹎%U龡&amp;H齲_x0001_C铣_x0014__x0007__x0001__x0001_ 3 2 2 2 2 2" xfId="383"/>
    <cellStyle name="?鹎%U龡&amp;H齲_x0001_C铣_x0014__x0007__x0001__x0001_ 3 2 2 2 2 2 2" xfId="384"/>
    <cellStyle name="?鹎%U龡&amp;H齲_x0001_C铣_x0014__x0007__x0001__x0001_ 3 2 2 2 2 3" xfId="385"/>
    <cellStyle name="?鹎%U龡&amp;H齲_x0001_C铣_x0014__x0007__x0001__x0001_ 3 2 2 2 2 3 2" xfId="386"/>
    <cellStyle name="?鹎%U龡&amp;H齲_x0001_C铣_x0014__x0007__x0001__x0001_ 3 2 2 2 2 4" xfId="387"/>
    <cellStyle name="?鹎%U龡&amp;H齲_x0001_C铣_x0014__x0007__x0001__x0001_ 3 2 2 2 2 4 2" xfId="388"/>
    <cellStyle name="?鹎%U龡&amp;H齲_x0001_C铣_x0014__x0007__x0001__x0001_ 3 2 2 2 2 5" xfId="389"/>
    <cellStyle name="?鹎%U龡&amp;H齲_x0001_C铣_x0014__x0007__x0001__x0001_ 3 2 2 2 2_2015财政决算公开" xfId="390"/>
    <cellStyle name="?鹎%U龡&amp;H齲_x0001_C铣_x0014__x0007__x0001__x0001_ 3 2 2 2 3" xfId="391"/>
    <cellStyle name="?鹎%U龡&amp;H齲_x0001_C铣_x0014__x0007__x0001__x0001_ 3 2 2 2 3 2" xfId="392"/>
    <cellStyle name="?鹎%U龡&amp;H齲_x0001_C铣_x0014__x0007__x0001__x0001_ 3 2 2 2 3 2 2" xfId="393"/>
    <cellStyle name="?鹎%U龡&amp;H齲_x0001_C铣_x0014__x0007__x0001__x0001_ 3 2 2 2 3 3" xfId="394"/>
    <cellStyle name="?鹎%U龡&amp;H齲_x0001_C铣_x0014__x0007__x0001__x0001_ 3 2 2 2 3 3 2" xfId="395"/>
    <cellStyle name="?鹎%U龡&amp;H齲_x0001_C铣_x0014__x0007__x0001__x0001_ 3 2 2 2 3 4" xfId="396"/>
    <cellStyle name="?鹎%U龡&amp;H齲_x0001_C铣_x0014__x0007__x0001__x0001_ 3 2 2 2 3_2015财政决算公开" xfId="397"/>
    <cellStyle name="?鹎%U龡&amp;H齲_x0001_C铣_x0014__x0007__x0001__x0001_ 3 2 2 2 4" xfId="398"/>
    <cellStyle name="?鹎%U龡&amp;H齲_x0001_C铣_x0014__x0007__x0001__x0001_ 3 2 2 2 4 2" xfId="399"/>
    <cellStyle name="?鹎%U龡&amp;H齲_x0001_C铣_x0014__x0007__x0001__x0001_ 3 2 2 2 4 2 2" xfId="400"/>
    <cellStyle name="?鹎%U龡&amp;H齲_x0001_C铣_x0014__x0007__x0001__x0001_ 3 2 2 2 4 3" xfId="401"/>
    <cellStyle name="?鹎%U龡&amp;H齲_x0001_C铣_x0014__x0007__x0001__x0001_ 3 2 2 2 4 3 2" xfId="402"/>
    <cellStyle name="?鹎%U龡&amp;H齲_x0001_C铣_x0014__x0007__x0001__x0001_ 3 2 2 2 4 4" xfId="403"/>
    <cellStyle name="?鹎%U龡&amp;H齲_x0001_C铣_x0014__x0007__x0001__x0001_ 3 2 2 2 4 4 2" xfId="404"/>
    <cellStyle name="?鹎%U龡&amp;H齲_x0001_C铣_x0014__x0007__x0001__x0001_ 3 2 2 2 4 5" xfId="405"/>
    <cellStyle name="?鹎%U龡&amp;H齲_x0001_C铣_x0014__x0007__x0001__x0001_ 3 2 2 2 4_2015财政决算公开" xfId="406"/>
    <cellStyle name="?鹎%U龡&amp;H齲_x0001_C铣_x0014__x0007__x0001__x0001_ 3 2 2 2 5" xfId="407"/>
    <cellStyle name="?鹎%U龡&amp;H齲_x0001_C铣_x0014__x0007__x0001__x0001_ 3 2 2 2 5 2" xfId="408"/>
    <cellStyle name="?鹎%U龡&amp;H齲_x0001_C铣_x0014__x0007__x0001__x0001_ 3 2 2 2 6" xfId="409"/>
    <cellStyle name="?鹎%U龡&amp;H齲_x0001_C铣_x0014__x0007__x0001__x0001_ 3 2 2 2 6 2" xfId="410"/>
    <cellStyle name="?鹎%U龡&amp;H齲_x0001_C铣_x0014__x0007__x0001__x0001_ 3 2 2 2 7" xfId="411"/>
    <cellStyle name="?鹎%U龡&amp;H齲_x0001_C铣_x0014__x0007__x0001__x0001_ 3 2 2 2 7 2" xfId="412"/>
    <cellStyle name="?鹎%U龡&amp;H齲_x0001_C铣_x0014__x0007__x0001__x0001_ 3 2 2 2 8" xfId="413"/>
    <cellStyle name="?鹎%U龡&amp;H齲_x0001_C铣_x0014__x0007__x0001__x0001_ 3 2 2 2_2015财政决算公开" xfId="414"/>
    <cellStyle name="?鹎%U龡&amp;H齲_x0001_C铣_x0014__x0007__x0001__x0001_ 3 2 2 3" xfId="415"/>
    <cellStyle name="?鹎%U龡&amp;H齲_x0001_C铣_x0014__x0007__x0001__x0001_ 3 2 2 3 2" xfId="416"/>
    <cellStyle name="?鹎%U龡&amp;H齲_x0001_C铣_x0014__x0007__x0001__x0001_ 3 2 2 3 2 2" xfId="417"/>
    <cellStyle name="?鹎%U龡&amp;H齲_x0001_C铣_x0014__x0007__x0001__x0001_ 3 2 2 3 3" xfId="418"/>
    <cellStyle name="?鹎%U龡&amp;H齲_x0001_C铣_x0014__x0007__x0001__x0001_ 3 2 2 3 3 2" xfId="419"/>
    <cellStyle name="?鹎%U龡&amp;H齲_x0001_C铣_x0014__x0007__x0001__x0001_ 3 2 2 3 4" xfId="420"/>
    <cellStyle name="?鹎%U龡&amp;H齲_x0001_C铣_x0014__x0007__x0001__x0001_ 3 2 2 3 4 2" xfId="421"/>
    <cellStyle name="?鹎%U龡&amp;H齲_x0001_C铣_x0014__x0007__x0001__x0001_ 3 2 2 3 5" xfId="422"/>
    <cellStyle name="?鹎%U龡&amp;H齲_x0001_C铣_x0014__x0007__x0001__x0001_ 3 2 2 3_2015财政决算公开" xfId="423"/>
    <cellStyle name="?鹎%U龡&amp;H齲_x0001_C铣_x0014__x0007__x0001__x0001_ 3 2 2 4" xfId="424"/>
    <cellStyle name="?鹎%U龡&amp;H齲_x0001_C铣_x0014__x0007__x0001__x0001_ 3 2 2 4 2" xfId="425"/>
    <cellStyle name="?鹎%U龡&amp;H齲_x0001_C铣_x0014__x0007__x0001__x0001_ 3 2 2 4 2 2" xfId="426"/>
    <cellStyle name="?鹎%U龡&amp;H齲_x0001_C铣_x0014__x0007__x0001__x0001_ 3 2 2 4 3" xfId="427"/>
    <cellStyle name="?鹎%U龡&amp;H齲_x0001_C铣_x0014__x0007__x0001__x0001_ 3 2 2 4 3 2" xfId="428"/>
    <cellStyle name="?鹎%U龡&amp;H齲_x0001_C铣_x0014__x0007__x0001__x0001_ 3 2 2 4 4" xfId="429"/>
    <cellStyle name="?鹎%U龡&amp;H齲_x0001_C铣_x0014__x0007__x0001__x0001_ 3 2 2 4 4 2" xfId="430"/>
    <cellStyle name="?鹎%U龡&amp;H齲_x0001_C铣_x0014__x0007__x0001__x0001_ 3 2 2 4 5" xfId="431"/>
    <cellStyle name="?鹎%U龡&amp;H齲_x0001_C铣_x0014__x0007__x0001__x0001_ 3 2 2 4_2015财政决算公开" xfId="432"/>
    <cellStyle name="?鹎%U龡&amp;H齲_x0001_C铣_x0014__x0007__x0001__x0001_ 3 2 2 5" xfId="433"/>
    <cellStyle name="?鹎%U龡&amp;H齲_x0001_C铣_x0014__x0007__x0001__x0001_ 3 2 2 5 2" xfId="434"/>
    <cellStyle name="?鹎%U龡&amp;H齲_x0001_C铣_x0014__x0007__x0001__x0001_ 3 2 2 5 2 2" xfId="435"/>
    <cellStyle name="?鹎%U龡&amp;H齲_x0001_C铣_x0014__x0007__x0001__x0001_ 3 2 2 5 3" xfId="436"/>
    <cellStyle name="?鹎%U龡&amp;H齲_x0001_C铣_x0014__x0007__x0001__x0001_ 3 2 2 5 3 2" xfId="437"/>
    <cellStyle name="?鹎%U龡&amp;H齲_x0001_C铣_x0014__x0007__x0001__x0001_ 3 2 2 5 4" xfId="438"/>
    <cellStyle name="?鹎%U龡&amp;H齲_x0001_C铣_x0014__x0007__x0001__x0001_ 3 2 2 5_2015财政决算公开" xfId="439"/>
    <cellStyle name="?鹎%U龡&amp;H齲_x0001_C铣_x0014__x0007__x0001__x0001_ 3 2 2 6" xfId="440"/>
    <cellStyle name="?鹎%U龡&amp;H齲_x0001_C铣_x0014__x0007__x0001__x0001_ 3 2 2 6 2" xfId="441"/>
    <cellStyle name="?鹎%U龡&amp;H齲_x0001_C铣_x0014__x0007__x0001__x0001_ 3 2 2 6 2 2" xfId="442"/>
    <cellStyle name="?鹎%U龡&amp;H齲_x0001_C铣_x0014__x0007__x0001__x0001_ 3 2 2 6 3" xfId="443"/>
    <cellStyle name="?鹎%U龡&amp;H齲_x0001_C铣_x0014__x0007__x0001__x0001_ 3 2 2 6 3 2" xfId="444"/>
    <cellStyle name="?鹎%U龡&amp;H齲_x0001_C铣_x0014__x0007__x0001__x0001_ 3 2 2 6 4" xfId="445"/>
    <cellStyle name="?鹎%U龡&amp;H齲_x0001_C铣_x0014__x0007__x0001__x0001_ 3 2 2 6 4 2" xfId="446"/>
    <cellStyle name="?鹎%U龡&amp;H齲_x0001_C铣_x0014__x0007__x0001__x0001_ 3 2 2 6 5" xfId="447"/>
    <cellStyle name="?鹎%U龡&amp;H齲_x0001_C铣_x0014__x0007__x0001__x0001_ 3 2 2 6_2015财政决算公开" xfId="448"/>
    <cellStyle name="?鹎%U龡&amp;H齲_x0001_C铣_x0014__x0007__x0001__x0001_ 3 2 2 7" xfId="449"/>
    <cellStyle name="?鹎%U龡&amp;H齲_x0001_C铣_x0014__x0007__x0001__x0001_ 3 2 2 7 2" xfId="450"/>
    <cellStyle name="?鹎%U龡&amp;H齲_x0001_C铣_x0014__x0007__x0001__x0001_ 3 2 2 8" xfId="451"/>
    <cellStyle name="?鹎%U龡&amp;H齲_x0001_C铣_x0014__x0007__x0001__x0001_ 3 2 2 8 2" xfId="452"/>
    <cellStyle name="?鹎%U龡&amp;H齲_x0001_C铣_x0014__x0007__x0001__x0001_ 3 2 2 9" xfId="453"/>
    <cellStyle name="?鹎%U龡&amp;H齲_x0001_C铣_x0014__x0007__x0001__x0001_ 3 2 2 9 2" xfId="454"/>
    <cellStyle name="?鹎%U龡&amp;H齲_x0001_C铣_x0014__x0007__x0001__x0001_ 3 2 2_2015财政决算公开" xfId="455"/>
    <cellStyle name="?鹎%U龡&amp;H齲_x0001_C铣_x0014__x0007__x0001__x0001_ 3 2 3" xfId="456"/>
    <cellStyle name="?鹎%U龡&amp;H齲_x0001_C铣_x0014__x0007__x0001__x0001_ 3 2 3 2" xfId="457"/>
    <cellStyle name="?鹎%U龡&amp;H齲_x0001_C铣_x0014__x0007__x0001__x0001_ 3 2 3 2 2" xfId="458"/>
    <cellStyle name="?鹎%U龡&amp;H齲_x0001_C铣_x0014__x0007__x0001__x0001_ 3 2 3 2 2 2" xfId="459"/>
    <cellStyle name="?鹎%U龡&amp;H齲_x0001_C铣_x0014__x0007__x0001__x0001_ 3 2 3 2 3" xfId="460"/>
    <cellStyle name="?鹎%U龡&amp;H齲_x0001_C铣_x0014__x0007__x0001__x0001_ 3 2 3 2 3 2" xfId="461"/>
    <cellStyle name="?鹎%U龡&amp;H齲_x0001_C铣_x0014__x0007__x0001__x0001_ 3 2 3 2 4" xfId="462"/>
    <cellStyle name="?鹎%U龡&amp;H齲_x0001_C铣_x0014__x0007__x0001__x0001_ 3 2 3 2 4 2" xfId="463"/>
    <cellStyle name="?鹎%U龡&amp;H齲_x0001_C铣_x0014__x0007__x0001__x0001_ 3 2 3 2 5" xfId="464"/>
    <cellStyle name="?鹎%U龡&amp;H齲_x0001_C铣_x0014__x0007__x0001__x0001_ 3 2 3 2_2015财政决算公开" xfId="465"/>
    <cellStyle name="?鹎%U龡&amp;H齲_x0001_C铣_x0014__x0007__x0001__x0001_ 3 2 3 3" xfId="466"/>
    <cellStyle name="?鹎%U龡&amp;H齲_x0001_C铣_x0014__x0007__x0001__x0001_ 3 2 3 3 2" xfId="467"/>
    <cellStyle name="?鹎%U龡&amp;H齲_x0001_C铣_x0014__x0007__x0001__x0001_ 3 2 3 3 2 2" xfId="468"/>
    <cellStyle name="?鹎%U龡&amp;H齲_x0001_C铣_x0014__x0007__x0001__x0001_ 3 2 3 3 3" xfId="469"/>
    <cellStyle name="?鹎%U龡&amp;H齲_x0001_C铣_x0014__x0007__x0001__x0001_ 3 2 3 3 3 2" xfId="470"/>
    <cellStyle name="?鹎%U龡&amp;H齲_x0001_C铣_x0014__x0007__x0001__x0001_ 3 2 3 3 4" xfId="471"/>
    <cellStyle name="?鹎%U龡&amp;H齲_x0001_C铣_x0014__x0007__x0001__x0001_ 3 2 3 3_2015财政决算公开" xfId="472"/>
    <cellStyle name="?鹎%U龡&amp;H齲_x0001_C铣_x0014__x0007__x0001__x0001_ 3 2 3 4" xfId="473"/>
    <cellStyle name="?鹎%U龡&amp;H齲_x0001_C铣_x0014__x0007__x0001__x0001_ 3 2 3 4 2" xfId="474"/>
    <cellStyle name="?鹎%U龡&amp;H齲_x0001_C铣_x0014__x0007__x0001__x0001_ 3 2 3 4 2 2" xfId="475"/>
    <cellStyle name="?鹎%U龡&amp;H齲_x0001_C铣_x0014__x0007__x0001__x0001_ 3 2 3 4 3" xfId="476"/>
    <cellStyle name="?鹎%U龡&amp;H齲_x0001_C铣_x0014__x0007__x0001__x0001_ 3 2 3 4 3 2" xfId="477"/>
    <cellStyle name="?鹎%U龡&amp;H齲_x0001_C铣_x0014__x0007__x0001__x0001_ 3 2 3 4 4" xfId="478"/>
    <cellStyle name="?鹎%U龡&amp;H齲_x0001_C铣_x0014__x0007__x0001__x0001_ 3 2 3 4 4 2" xfId="479"/>
    <cellStyle name="?鹎%U龡&amp;H齲_x0001_C铣_x0014__x0007__x0001__x0001_ 3 2 3 4 5" xfId="480"/>
    <cellStyle name="?鹎%U龡&amp;H齲_x0001_C铣_x0014__x0007__x0001__x0001_ 3 2 3 4_2015财政决算公开" xfId="481"/>
    <cellStyle name="?鹎%U龡&amp;H齲_x0001_C铣_x0014__x0007__x0001__x0001_ 3 2 3 5" xfId="482"/>
    <cellStyle name="?鹎%U龡&amp;H齲_x0001_C铣_x0014__x0007__x0001__x0001_ 3 2 3 5 2" xfId="483"/>
    <cellStyle name="?鹎%U龡&amp;H齲_x0001_C铣_x0014__x0007__x0001__x0001_ 3 2 3 6" xfId="484"/>
    <cellStyle name="?鹎%U龡&amp;H齲_x0001_C铣_x0014__x0007__x0001__x0001_ 3 2 3 6 2" xfId="485"/>
    <cellStyle name="?鹎%U龡&amp;H齲_x0001_C铣_x0014__x0007__x0001__x0001_ 3 2 3 7" xfId="486"/>
    <cellStyle name="?鹎%U龡&amp;H齲_x0001_C铣_x0014__x0007__x0001__x0001_ 3 2 3 7 2" xfId="487"/>
    <cellStyle name="?鹎%U龡&amp;H齲_x0001_C铣_x0014__x0007__x0001__x0001_ 3 2 3 8" xfId="488"/>
    <cellStyle name="?鹎%U龡&amp;H齲_x0001_C铣_x0014__x0007__x0001__x0001_ 3 2 3_2015财政决算公开" xfId="489"/>
    <cellStyle name="?鹎%U龡&amp;H齲_x0001_C铣_x0014__x0007__x0001__x0001_ 3 2 4" xfId="490"/>
    <cellStyle name="?鹎%U龡&amp;H齲_x0001_C铣_x0014__x0007__x0001__x0001_ 3 2 4 2" xfId="491"/>
    <cellStyle name="?鹎%U龡&amp;H齲_x0001_C铣_x0014__x0007__x0001__x0001_ 3 2 4 2 2" xfId="492"/>
    <cellStyle name="?鹎%U龡&amp;H齲_x0001_C铣_x0014__x0007__x0001__x0001_ 3 2 4 3" xfId="493"/>
    <cellStyle name="?鹎%U龡&amp;H齲_x0001_C铣_x0014__x0007__x0001__x0001_ 3 2 4 3 2" xfId="494"/>
    <cellStyle name="?鹎%U龡&amp;H齲_x0001_C铣_x0014__x0007__x0001__x0001_ 3 2 4 4" xfId="495"/>
    <cellStyle name="?鹎%U龡&amp;H齲_x0001_C铣_x0014__x0007__x0001__x0001_ 3 2 4 4 2" xfId="496"/>
    <cellStyle name="?鹎%U龡&amp;H齲_x0001_C铣_x0014__x0007__x0001__x0001_ 3 2 4 5" xfId="497"/>
    <cellStyle name="?鹎%U龡&amp;H齲_x0001_C铣_x0014__x0007__x0001__x0001_ 3 2 4_2015财政决算公开" xfId="498"/>
    <cellStyle name="?鹎%U龡&amp;H齲_x0001_C铣_x0014__x0007__x0001__x0001_ 3 2 5" xfId="499"/>
    <cellStyle name="?鹎%U龡&amp;H齲_x0001_C铣_x0014__x0007__x0001__x0001_ 3 2 5 2" xfId="500"/>
    <cellStyle name="?鹎%U龡&amp;H齲_x0001_C铣_x0014__x0007__x0001__x0001_ 3 2 5 2 2" xfId="501"/>
    <cellStyle name="?鹎%U龡&amp;H齲_x0001_C铣_x0014__x0007__x0001__x0001_ 3 2 5 3" xfId="502"/>
    <cellStyle name="?鹎%U龡&amp;H齲_x0001_C铣_x0014__x0007__x0001__x0001_ 3 2 5 3 2" xfId="503"/>
    <cellStyle name="?鹎%U龡&amp;H齲_x0001_C铣_x0014__x0007__x0001__x0001_ 3 2 5 4" xfId="504"/>
    <cellStyle name="?鹎%U龡&amp;H齲_x0001_C铣_x0014__x0007__x0001__x0001_ 3 2 5 4 2" xfId="505"/>
    <cellStyle name="?鹎%U龡&amp;H齲_x0001_C铣_x0014__x0007__x0001__x0001_ 3 2 5 5" xfId="506"/>
    <cellStyle name="?鹎%U龡&amp;H齲_x0001_C铣_x0014__x0007__x0001__x0001_ 3 2 5_2015财政决算公开" xfId="507"/>
    <cellStyle name="?鹎%U龡&amp;H齲_x0001_C铣_x0014__x0007__x0001__x0001_ 3 2 6" xfId="508"/>
    <cellStyle name="?鹎%U龡&amp;H齲_x0001_C铣_x0014__x0007__x0001__x0001_ 3 2 6 2" xfId="509"/>
    <cellStyle name="?鹎%U龡&amp;H齲_x0001_C铣_x0014__x0007__x0001__x0001_ 3 2 6 2 2" xfId="510"/>
    <cellStyle name="?鹎%U龡&amp;H齲_x0001_C铣_x0014__x0007__x0001__x0001_ 3 2 6 3" xfId="511"/>
    <cellStyle name="?鹎%U龡&amp;H齲_x0001_C铣_x0014__x0007__x0001__x0001_ 3 2 6 3 2" xfId="512"/>
    <cellStyle name="?鹎%U龡&amp;H齲_x0001_C铣_x0014__x0007__x0001__x0001_ 3 2 6 4" xfId="513"/>
    <cellStyle name="?鹎%U龡&amp;H齲_x0001_C铣_x0014__x0007__x0001__x0001_ 3 2 6_2015财政决算公开" xfId="514"/>
    <cellStyle name="?鹎%U龡&amp;H齲_x0001_C铣_x0014__x0007__x0001__x0001_ 3 2 7" xfId="515"/>
    <cellStyle name="?鹎%U龡&amp;H齲_x0001_C铣_x0014__x0007__x0001__x0001_ 3 2 7 2" xfId="516"/>
    <cellStyle name="?鹎%U龡&amp;H齲_x0001_C铣_x0014__x0007__x0001__x0001_ 3 2 7 2 2" xfId="517"/>
    <cellStyle name="?鹎%U龡&amp;H齲_x0001_C铣_x0014__x0007__x0001__x0001_ 3 2 7 3" xfId="518"/>
    <cellStyle name="?鹎%U龡&amp;H齲_x0001_C铣_x0014__x0007__x0001__x0001_ 3 2 7 3 2" xfId="519"/>
    <cellStyle name="?鹎%U龡&amp;H齲_x0001_C铣_x0014__x0007__x0001__x0001_ 3 2 7 4" xfId="520"/>
    <cellStyle name="?鹎%U龡&amp;H齲_x0001_C铣_x0014__x0007__x0001__x0001_ 3 2 7 4 2" xfId="521"/>
    <cellStyle name="?鹎%U龡&amp;H齲_x0001_C铣_x0014__x0007__x0001__x0001_ 3 2 7 5" xfId="522"/>
    <cellStyle name="?鹎%U龡&amp;H齲_x0001_C铣_x0014__x0007__x0001__x0001_ 3 2 7_2015财政决算公开" xfId="523"/>
    <cellStyle name="?鹎%U龡&amp;H齲_x0001_C铣_x0014__x0007__x0001__x0001_ 3 2 8" xfId="524"/>
    <cellStyle name="?鹎%U龡&amp;H齲_x0001_C铣_x0014__x0007__x0001__x0001_ 3 2 8 2" xfId="525"/>
    <cellStyle name="?鹎%U龡&amp;H齲_x0001_C铣_x0014__x0007__x0001__x0001_ 3 2 9" xfId="526"/>
    <cellStyle name="?鹎%U龡&amp;H齲_x0001_C铣_x0014__x0007__x0001__x0001_ 3 2 9 2" xfId="527"/>
    <cellStyle name="?鹎%U龡&amp;H齲_x0001_C铣_x0014__x0007__x0001__x0001_ 3 2_2015财政决算公开" xfId="528"/>
    <cellStyle name="?鹎%U龡&amp;H齲_x0001_C铣_x0014__x0007__x0001__x0001_ 3 3" xfId="529"/>
    <cellStyle name="?鹎%U龡&amp;H齲_x0001_C铣_x0014__x0007__x0001__x0001_ 3 3 10" xfId="530"/>
    <cellStyle name="?鹎%U龡&amp;H齲_x0001_C铣_x0014__x0007__x0001__x0001_ 3 3 2" xfId="531"/>
    <cellStyle name="?鹎%U龡&amp;H齲_x0001_C铣_x0014__x0007__x0001__x0001_ 3 3 2 2" xfId="532"/>
    <cellStyle name="?鹎%U龡&amp;H齲_x0001_C铣_x0014__x0007__x0001__x0001_ 3 3 2 2 2" xfId="533"/>
    <cellStyle name="?鹎%U龡&amp;H齲_x0001_C铣_x0014__x0007__x0001__x0001_ 3 3 2 2 2 2" xfId="534"/>
    <cellStyle name="?鹎%U龡&amp;H齲_x0001_C铣_x0014__x0007__x0001__x0001_ 3 3 2 2 3" xfId="535"/>
    <cellStyle name="?鹎%U龡&amp;H齲_x0001_C铣_x0014__x0007__x0001__x0001_ 3 3 2 2 3 2" xfId="536"/>
    <cellStyle name="?鹎%U龡&amp;H齲_x0001_C铣_x0014__x0007__x0001__x0001_ 3 3 2 2 4" xfId="537"/>
    <cellStyle name="?鹎%U龡&amp;H齲_x0001_C铣_x0014__x0007__x0001__x0001_ 3 3 2 2 4 2" xfId="538"/>
    <cellStyle name="?鹎%U龡&amp;H齲_x0001_C铣_x0014__x0007__x0001__x0001_ 3 3 2 2 5" xfId="539"/>
    <cellStyle name="?鹎%U龡&amp;H齲_x0001_C铣_x0014__x0007__x0001__x0001_ 3 3 2 2_2015财政决算公开" xfId="540"/>
    <cellStyle name="?鹎%U龡&amp;H齲_x0001_C铣_x0014__x0007__x0001__x0001_ 3 3 2 3" xfId="541"/>
    <cellStyle name="?鹎%U龡&amp;H齲_x0001_C铣_x0014__x0007__x0001__x0001_ 3 3 2 3 2" xfId="542"/>
    <cellStyle name="?鹎%U龡&amp;H齲_x0001_C铣_x0014__x0007__x0001__x0001_ 3 3 2 3 2 2" xfId="543"/>
    <cellStyle name="?鹎%U龡&amp;H齲_x0001_C铣_x0014__x0007__x0001__x0001_ 3 3 2 3 3" xfId="544"/>
    <cellStyle name="?鹎%U龡&amp;H齲_x0001_C铣_x0014__x0007__x0001__x0001_ 3 3 2 3 3 2" xfId="545"/>
    <cellStyle name="?鹎%U龡&amp;H齲_x0001_C铣_x0014__x0007__x0001__x0001_ 3 3 2 3 4" xfId="546"/>
    <cellStyle name="?鹎%U龡&amp;H齲_x0001_C铣_x0014__x0007__x0001__x0001_ 3 3 2 3_2015财政决算公开" xfId="547"/>
    <cellStyle name="?鹎%U龡&amp;H齲_x0001_C铣_x0014__x0007__x0001__x0001_ 3 3 2 4" xfId="548"/>
    <cellStyle name="?鹎%U龡&amp;H齲_x0001_C铣_x0014__x0007__x0001__x0001_ 3 3 2 4 2" xfId="549"/>
    <cellStyle name="?鹎%U龡&amp;H齲_x0001_C铣_x0014__x0007__x0001__x0001_ 3 3 2 4 2 2" xfId="550"/>
    <cellStyle name="?鹎%U龡&amp;H齲_x0001_C铣_x0014__x0007__x0001__x0001_ 3 3 2 4 3" xfId="551"/>
    <cellStyle name="?鹎%U龡&amp;H齲_x0001_C铣_x0014__x0007__x0001__x0001_ 3 3 2 4 3 2" xfId="552"/>
    <cellStyle name="?鹎%U龡&amp;H齲_x0001_C铣_x0014__x0007__x0001__x0001_ 3 3 2 4 4" xfId="553"/>
    <cellStyle name="?鹎%U龡&amp;H齲_x0001_C铣_x0014__x0007__x0001__x0001_ 3 3 2 4 4 2" xfId="554"/>
    <cellStyle name="?鹎%U龡&amp;H齲_x0001_C铣_x0014__x0007__x0001__x0001_ 3 3 2 4 5" xfId="555"/>
    <cellStyle name="?鹎%U龡&amp;H齲_x0001_C铣_x0014__x0007__x0001__x0001_ 3 3 2 4_2015财政决算公开" xfId="556"/>
    <cellStyle name="?鹎%U龡&amp;H齲_x0001_C铣_x0014__x0007__x0001__x0001_ 3 3 2 5" xfId="557"/>
    <cellStyle name="?鹎%U龡&amp;H齲_x0001_C铣_x0014__x0007__x0001__x0001_ 3 3 2 5 2" xfId="558"/>
    <cellStyle name="?鹎%U龡&amp;H齲_x0001_C铣_x0014__x0007__x0001__x0001_ 3 3 2 6" xfId="559"/>
    <cellStyle name="?鹎%U龡&amp;H齲_x0001_C铣_x0014__x0007__x0001__x0001_ 3 3 2 6 2" xfId="560"/>
    <cellStyle name="?鹎%U龡&amp;H齲_x0001_C铣_x0014__x0007__x0001__x0001_ 3 3 2 7" xfId="561"/>
    <cellStyle name="?鹎%U龡&amp;H齲_x0001_C铣_x0014__x0007__x0001__x0001_ 3 3 2 7 2" xfId="562"/>
    <cellStyle name="?鹎%U龡&amp;H齲_x0001_C铣_x0014__x0007__x0001__x0001_ 3 3 2 8" xfId="563"/>
    <cellStyle name="?鹎%U龡&amp;H齲_x0001_C铣_x0014__x0007__x0001__x0001_ 3 3 2_2015财政决算公开" xfId="564"/>
    <cellStyle name="?鹎%U龡&amp;H齲_x0001_C铣_x0014__x0007__x0001__x0001_ 3 3 3" xfId="565"/>
    <cellStyle name="?鹎%U龡&amp;H齲_x0001_C铣_x0014__x0007__x0001__x0001_ 3 3 3 2" xfId="566"/>
    <cellStyle name="?鹎%U龡&amp;H齲_x0001_C铣_x0014__x0007__x0001__x0001_ 3 3 3 2 2" xfId="567"/>
    <cellStyle name="?鹎%U龡&amp;H齲_x0001_C铣_x0014__x0007__x0001__x0001_ 3 3 3 3" xfId="568"/>
    <cellStyle name="?鹎%U龡&amp;H齲_x0001_C铣_x0014__x0007__x0001__x0001_ 3 3 3 3 2" xfId="569"/>
    <cellStyle name="?鹎%U龡&amp;H齲_x0001_C铣_x0014__x0007__x0001__x0001_ 3 3 3 4" xfId="570"/>
    <cellStyle name="?鹎%U龡&amp;H齲_x0001_C铣_x0014__x0007__x0001__x0001_ 3 3 3 4 2" xfId="571"/>
    <cellStyle name="?鹎%U龡&amp;H齲_x0001_C铣_x0014__x0007__x0001__x0001_ 3 3 3 5" xfId="572"/>
    <cellStyle name="?鹎%U龡&amp;H齲_x0001_C铣_x0014__x0007__x0001__x0001_ 3 3 3_2015财政决算公开" xfId="573"/>
    <cellStyle name="?鹎%U龡&amp;H齲_x0001_C铣_x0014__x0007__x0001__x0001_ 3 3 4" xfId="574"/>
    <cellStyle name="?鹎%U龡&amp;H齲_x0001_C铣_x0014__x0007__x0001__x0001_ 3 3 4 2" xfId="575"/>
    <cellStyle name="?鹎%U龡&amp;H齲_x0001_C铣_x0014__x0007__x0001__x0001_ 3 3 4 2 2" xfId="576"/>
    <cellStyle name="?鹎%U龡&amp;H齲_x0001_C铣_x0014__x0007__x0001__x0001_ 3 3 4 3" xfId="577"/>
    <cellStyle name="?鹎%U龡&amp;H齲_x0001_C铣_x0014__x0007__x0001__x0001_ 3 3 4 3 2" xfId="578"/>
    <cellStyle name="?鹎%U龡&amp;H齲_x0001_C铣_x0014__x0007__x0001__x0001_ 3 3 4 4" xfId="579"/>
    <cellStyle name="?鹎%U龡&amp;H齲_x0001_C铣_x0014__x0007__x0001__x0001_ 3 3 4 4 2" xfId="580"/>
    <cellStyle name="?鹎%U龡&amp;H齲_x0001_C铣_x0014__x0007__x0001__x0001_ 3 3 4 5" xfId="581"/>
    <cellStyle name="?鹎%U龡&amp;H齲_x0001_C铣_x0014__x0007__x0001__x0001_ 3 3 4_2015财政决算公开" xfId="582"/>
    <cellStyle name="?鹎%U龡&amp;H齲_x0001_C铣_x0014__x0007__x0001__x0001_ 3 3 5" xfId="583"/>
    <cellStyle name="?鹎%U龡&amp;H齲_x0001_C铣_x0014__x0007__x0001__x0001_ 3 3 5 2" xfId="584"/>
    <cellStyle name="?鹎%U龡&amp;H齲_x0001_C铣_x0014__x0007__x0001__x0001_ 3 3 5 2 2" xfId="585"/>
    <cellStyle name="?鹎%U龡&amp;H齲_x0001_C铣_x0014__x0007__x0001__x0001_ 3 3 5 3" xfId="586"/>
    <cellStyle name="?鹎%U龡&amp;H齲_x0001_C铣_x0014__x0007__x0001__x0001_ 3 3 5 3 2" xfId="587"/>
    <cellStyle name="?鹎%U龡&amp;H齲_x0001_C铣_x0014__x0007__x0001__x0001_ 3 3 5 4" xfId="588"/>
    <cellStyle name="?鹎%U龡&amp;H齲_x0001_C铣_x0014__x0007__x0001__x0001_ 3 3 5_2015财政决算公开" xfId="589"/>
    <cellStyle name="?鹎%U龡&amp;H齲_x0001_C铣_x0014__x0007__x0001__x0001_ 3 3 6" xfId="590"/>
    <cellStyle name="?鹎%U龡&amp;H齲_x0001_C铣_x0014__x0007__x0001__x0001_ 3 3 6 2" xfId="591"/>
    <cellStyle name="?鹎%U龡&amp;H齲_x0001_C铣_x0014__x0007__x0001__x0001_ 3 3 6 2 2" xfId="592"/>
    <cellStyle name="?鹎%U龡&amp;H齲_x0001_C铣_x0014__x0007__x0001__x0001_ 3 3 6 3" xfId="593"/>
    <cellStyle name="?鹎%U龡&amp;H齲_x0001_C铣_x0014__x0007__x0001__x0001_ 3 3 6 3 2" xfId="594"/>
    <cellStyle name="?鹎%U龡&amp;H齲_x0001_C铣_x0014__x0007__x0001__x0001_ 3 3 6 4" xfId="595"/>
    <cellStyle name="?鹎%U龡&amp;H齲_x0001_C铣_x0014__x0007__x0001__x0001_ 3 3 6 4 2" xfId="596"/>
    <cellStyle name="?鹎%U龡&amp;H齲_x0001_C铣_x0014__x0007__x0001__x0001_ 3 3 6 5" xfId="597"/>
    <cellStyle name="?鹎%U龡&amp;H齲_x0001_C铣_x0014__x0007__x0001__x0001_ 3 3 6_2015财政决算公开" xfId="598"/>
    <cellStyle name="?鹎%U龡&amp;H齲_x0001_C铣_x0014__x0007__x0001__x0001_ 3 3 7" xfId="599"/>
    <cellStyle name="?鹎%U龡&amp;H齲_x0001_C铣_x0014__x0007__x0001__x0001_ 3 3 7 2" xfId="600"/>
    <cellStyle name="?鹎%U龡&amp;H齲_x0001_C铣_x0014__x0007__x0001__x0001_ 3 3 8" xfId="601"/>
    <cellStyle name="?鹎%U龡&amp;H齲_x0001_C铣_x0014__x0007__x0001__x0001_ 3 3 8 2" xfId="602"/>
    <cellStyle name="?鹎%U龡&amp;H齲_x0001_C铣_x0014__x0007__x0001__x0001_ 3 3 9" xfId="603"/>
    <cellStyle name="?鹎%U龡&amp;H齲_x0001_C铣_x0014__x0007__x0001__x0001_ 3 3 9 2" xfId="604"/>
    <cellStyle name="?鹎%U龡&amp;H齲_x0001_C铣_x0014__x0007__x0001__x0001_ 3 3_2015财政决算公开" xfId="605"/>
    <cellStyle name="?鹎%U龡&amp;H齲_x0001_C铣_x0014__x0007__x0001__x0001_ 3 4" xfId="606"/>
    <cellStyle name="?鹎%U龡&amp;H齲_x0001_C铣_x0014__x0007__x0001__x0001_ 3 4 10" xfId="607"/>
    <cellStyle name="?鹎%U龡&amp;H齲_x0001_C铣_x0014__x0007__x0001__x0001_ 3 4 2" xfId="608"/>
    <cellStyle name="?鹎%U龡&amp;H齲_x0001_C铣_x0014__x0007__x0001__x0001_ 3 4 2 2" xfId="609"/>
    <cellStyle name="?鹎%U龡&amp;H齲_x0001_C铣_x0014__x0007__x0001__x0001_ 3 4 2 2 2" xfId="610"/>
    <cellStyle name="?鹎%U龡&amp;H齲_x0001_C铣_x0014__x0007__x0001__x0001_ 3 4 2 2 2 2" xfId="611"/>
    <cellStyle name="?鹎%U龡&amp;H齲_x0001_C铣_x0014__x0007__x0001__x0001_ 3 4 2 2 3" xfId="612"/>
    <cellStyle name="?鹎%U龡&amp;H齲_x0001_C铣_x0014__x0007__x0001__x0001_ 3 4 2 2 3 2" xfId="613"/>
    <cellStyle name="?鹎%U龡&amp;H齲_x0001_C铣_x0014__x0007__x0001__x0001_ 3 4 2 2 4" xfId="614"/>
    <cellStyle name="?鹎%U龡&amp;H齲_x0001_C铣_x0014__x0007__x0001__x0001_ 3 4 2 2 4 2" xfId="615"/>
    <cellStyle name="?鹎%U龡&amp;H齲_x0001_C铣_x0014__x0007__x0001__x0001_ 3 4 2 2 5" xfId="616"/>
    <cellStyle name="?鹎%U龡&amp;H齲_x0001_C铣_x0014__x0007__x0001__x0001_ 3 4 2 2_2015财政决算公开" xfId="617"/>
    <cellStyle name="?鹎%U龡&amp;H齲_x0001_C铣_x0014__x0007__x0001__x0001_ 3 4 2 3" xfId="618"/>
    <cellStyle name="?鹎%U龡&amp;H齲_x0001_C铣_x0014__x0007__x0001__x0001_ 3 4 2 3 2" xfId="619"/>
    <cellStyle name="?鹎%U龡&amp;H齲_x0001_C铣_x0014__x0007__x0001__x0001_ 3 4 2 3 2 2" xfId="620"/>
    <cellStyle name="?鹎%U龡&amp;H齲_x0001_C铣_x0014__x0007__x0001__x0001_ 3 4 2 3 3" xfId="621"/>
    <cellStyle name="?鹎%U龡&amp;H齲_x0001_C铣_x0014__x0007__x0001__x0001_ 3 4 2 3 3 2" xfId="622"/>
    <cellStyle name="?鹎%U龡&amp;H齲_x0001_C铣_x0014__x0007__x0001__x0001_ 3 4 2 3 4" xfId="623"/>
    <cellStyle name="?鹎%U龡&amp;H齲_x0001_C铣_x0014__x0007__x0001__x0001_ 3 4 2 3_2015财政决算公开" xfId="624"/>
    <cellStyle name="?鹎%U龡&amp;H齲_x0001_C铣_x0014__x0007__x0001__x0001_ 3 4 2 4" xfId="625"/>
    <cellStyle name="?鹎%U龡&amp;H齲_x0001_C铣_x0014__x0007__x0001__x0001_ 3 4 2 4 2" xfId="626"/>
    <cellStyle name="?鹎%U龡&amp;H齲_x0001_C铣_x0014__x0007__x0001__x0001_ 3 4 2 4 2 2" xfId="627"/>
    <cellStyle name="?鹎%U龡&amp;H齲_x0001_C铣_x0014__x0007__x0001__x0001_ 3 4 2 4 3" xfId="628"/>
    <cellStyle name="?鹎%U龡&amp;H齲_x0001_C铣_x0014__x0007__x0001__x0001_ 3 4 2 4 3 2" xfId="629"/>
    <cellStyle name="?鹎%U龡&amp;H齲_x0001_C铣_x0014__x0007__x0001__x0001_ 3 4 2 4 4" xfId="630"/>
    <cellStyle name="?鹎%U龡&amp;H齲_x0001_C铣_x0014__x0007__x0001__x0001_ 3 4 2 4 4 2" xfId="631"/>
    <cellStyle name="?鹎%U龡&amp;H齲_x0001_C铣_x0014__x0007__x0001__x0001_ 3 4 2 4 5" xfId="632"/>
    <cellStyle name="?鹎%U龡&amp;H齲_x0001_C铣_x0014__x0007__x0001__x0001_ 3 4 2 4_2015财政决算公开" xfId="633"/>
    <cellStyle name="?鹎%U龡&amp;H齲_x0001_C铣_x0014__x0007__x0001__x0001_ 3 4 2 5" xfId="634"/>
    <cellStyle name="?鹎%U龡&amp;H齲_x0001_C铣_x0014__x0007__x0001__x0001_ 3 4 2 5 2" xfId="635"/>
    <cellStyle name="?鹎%U龡&amp;H齲_x0001_C铣_x0014__x0007__x0001__x0001_ 3 4 2 6" xfId="636"/>
    <cellStyle name="?鹎%U龡&amp;H齲_x0001_C铣_x0014__x0007__x0001__x0001_ 3 4 2 6 2" xfId="637"/>
    <cellStyle name="?鹎%U龡&amp;H齲_x0001_C铣_x0014__x0007__x0001__x0001_ 3 4 2 7" xfId="638"/>
    <cellStyle name="?鹎%U龡&amp;H齲_x0001_C铣_x0014__x0007__x0001__x0001_ 3 4 2 7 2" xfId="639"/>
    <cellStyle name="?鹎%U龡&amp;H齲_x0001_C铣_x0014__x0007__x0001__x0001_ 3 4 2 8" xfId="640"/>
    <cellStyle name="?鹎%U龡&amp;H齲_x0001_C铣_x0014__x0007__x0001__x0001_ 3 4 2_2015财政决算公开" xfId="641"/>
    <cellStyle name="?鹎%U龡&amp;H齲_x0001_C铣_x0014__x0007__x0001__x0001_ 3 4 3" xfId="642"/>
    <cellStyle name="?鹎%U龡&amp;H齲_x0001_C铣_x0014__x0007__x0001__x0001_ 3 4 3 2" xfId="643"/>
    <cellStyle name="?鹎%U龡&amp;H齲_x0001_C铣_x0014__x0007__x0001__x0001_ 3 4 3 2 2" xfId="644"/>
    <cellStyle name="?鹎%U龡&amp;H齲_x0001_C铣_x0014__x0007__x0001__x0001_ 3 4 3 3" xfId="645"/>
    <cellStyle name="?鹎%U龡&amp;H齲_x0001_C铣_x0014__x0007__x0001__x0001_ 3 4 3 3 2" xfId="646"/>
    <cellStyle name="?鹎%U龡&amp;H齲_x0001_C铣_x0014__x0007__x0001__x0001_ 3 4 3 4" xfId="647"/>
    <cellStyle name="?鹎%U龡&amp;H齲_x0001_C铣_x0014__x0007__x0001__x0001_ 3 4 3 4 2" xfId="648"/>
    <cellStyle name="?鹎%U龡&amp;H齲_x0001_C铣_x0014__x0007__x0001__x0001_ 3 4 3 5" xfId="649"/>
    <cellStyle name="?鹎%U龡&amp;H齲_x0001_C铣_x0014__x0007__x0001__x0001_ 3 4 3_2015财政决算公开" xfId="650"/>
    <cellStyle name="?鹎%U龡&amp;H齲_x0001_C铣_x0014__x0007__x0001__x0001_ 3 4 4" xfId="651"/>
    <cellStyle name="?鹎%U龡&amp;H齲_x0001_C铣_x0014__x0007__x0001__x0001_ 3 4 4 2" xfId="652"/>
    <cellStyle name="?鹎%U龡&amp;H齲_x0001_C铣_x0014__x0007__x0001__x0001_ 3 4 4 2 2" xfId="653"/>
    <cellStyle name="?鹎%U龡&amp;H齲_x0001_C铣_x0014__x0007__x0001__x0001_ 3 4 4 3" xfId="654"/>
    <cellStyle name="?鹎%U龡&amp;H齲_x0001_C铣_x0014__x0007__x0001__x0001_ 3 4 4 3 2" xfId="655"/>
    <cellStyle name="?鹎%U龡&amp;H齲_x0001_C铣_x0014__x0007__x0001__x0001_ 3 4 4 4" xfId="656"/>
    <cellStyle name="?鹎%U龡&amp;H齲_x0001_C铣_x0014__x0007__x0001__x0001_ 3 4 4 4 2" xfId="657"/>
    <cellStyle name="?鹎%U龡&amp;H齲_x0001_C铣_x0014__x0007__x0001__x0001_ 3 4 4 5" xfId="658"/>
    <cellStyle name="?鹎%U龡&amp;H齲_x0001_C铣_x0014__x0007__x0001__x0001_ 3 4 4_2015财政决算公开" xfId="659"/>
    <cellStyle name="?鹎%U龡&amp;H齲_x0001_C铣_x0014__x0007__x0001__x0001_ 3 4 5" xfId="660"/>
    <cellStyle name="?鹎%U龡&amp;H齲_x0001_C铣_x0014__x0007__x0001__x0001_ 3 4 5 2" xfId="661"/>
    <cellStyle name="?鹎%U龡&amp;H齲_x0001_C铣_x0014__x0007__x0001__x0001_ 3 4 5 2 2" xfId="662"/>
    <cellStyle name="?鹎%U龡&amp;H齲_x0001_C铣_x0014__x0007__x0001__x0001_ 3 4 5 3" xfId="663"/>
    <cellStyle name="?鹎%U龡&amp;H齲_x0001_C铣_x0014__x0007__x0001__x0001_ 3 4 5 3 2" xfId="664"/>
    <cellStyle name="?鹎%U龡&amp;H齲_x0001_C铣_x0014__x0007__x0001__x0001_ 3 4 5 4" xfId="665"/>
    <cellStyle name="?鹎%U龡&amp;H齲_x0001_C铣_x0014__x0007__x0001__x0001_ 3 4 5_2015财政决算公开" xfId="666"/>
    <cellStyle name="?鹎%U龡&amp;H齲_x0001_C铣_x0014__x0007__x0001__x0001_ 3 4 6" xfId="667"/>
    <cellStyle name="?鹎%U龡&amp;H齲_x0001_C铣_x0014__x0007__x0001__x0001_ 3 4 6 2" xfId="668"/>
    <cellStyle name="?鹎%U龡&amp;H齲_x0001_C铣_x0014__x0007__x0001__x0001_ 3 4 6 2 2" xfId="669"/>
    <cellStyle name="?鹎%U龡&amp;H齲_x0001_C铣_x0014__x0007__x0001__x0001_ 3 4 6 3" xfId="670"/>
    <cellStyle name="?鹎%U龡&amp;H齲_x0001_C铣_x0014__x0007__x0001__x0001_ 3 4 6 3 2" xfId="671"/>
    <cellStyle name="?鹎%U龡&amp;H齲_x0001_C铣_x0014__x0007__x0001__x0001_ 3 4 6 4" xfId="672"/>
    <cellStyle name="?鹎%U龡&amp;H齲_x0001_C铣_x0014__x0007__x0001__x0001_ 3 4 6 4 2" xfId="673"/>
    <cellStyle name="?鹎%U龡&amp;H齲_x0001_C铣_x0014__x0007__x0001__x0001_ 3 4 6 5" xfId="674"/>
    <cellStyle name="?鹎%U龡&amp;H齲_x0001_C铣_x0014__x0007__x0001__x0001_ 3 4 6_2015财政决算公开" xfId="675"/>
    <cellStyle name="?鹎%U龡&amp;H齲_x0001_C铣_x0014__x0007__x0001__x0001_ 3 4 7" xfId="676"/>
    <cellStyle name="?鹎%U龡&amp;H齲_x0001_C铣_x0014__x0007__x0001__x0001_ 3 4 7 2" xfId="677"/>
    <cellStyle name="?鹎%U龡&amp;H齲_x0001_C铣_x0014__x0007__x0001__x0001_ 3 4 8" xfId="678"/>
    <cellStyle name="?鹎%U龡&amp;H齲_x0001_C铣_x0014__x0007__x0001__x0001_ 3 4 8 2" xfId="679"/>
    <cellStyle name="?鹎%U龡&amp;H齲_x0001_C铣_x0014__x0007__x0001__x0001_ 3 4 9" xfId="680"/>
    <cellStyle name="?鹎%U龡&amp;H齲_x0001_C铣_x0014__x0007__x0001__x0001_ 3 4 9 2" xfId="681"/>
    <cellStyle name="?鹎%U龡&amp;H齲_x0001_C铣_x0014__x0007__x0001__x0001_ 3 4_2015财政决算公开" xfId="682"/>
    <cellStyle name="?鹎%U龡&amp;H齲_x0001_C铣_x0014__x0007__x0001__x0001_ 3 5" xfId="683"/>
    <cellStyle name="?鹎%U龡&amp;H齲_x0001_C铣_x0014__x0007__x0001__x0001_ 3 5 2" xfId="684"/>
    <cellStyle name="?鹎%U龡&amp;H齲_x0001_C铣_x0014__x0007__x0001__x0001_ 3 5 2 2" xfId="685"/>
    <cellStyle name="?鹎%U龡&amp;H齲_x0001_C铣_x0014__x0007__x0001__x0001_ 3 5 3" xfId="686"/>
    <cellStyle name="?鹎%U龡&amp;H齲_x0001_C铣_x0014__x0007__x0001__x0001_ 3 5_2015财政决算公开" xfId="687"/>
    <cellStyle name="?鹎%U龡&amp;H齲_x0001_C铣_x0014__x0007__x0001__x0001_ 3 6" xfId="688"/>
    <cellStyle name="?鹎%U龡&amp;H齲_x0001_C铣_x0014__x0007__x0001__x0001_ 3 6 2" xfId="689"/>
    <cellStyle name="?鹎%U龡&amp;H齲_x0001_C铣_x0014__x0007__x0001__x0001_ 3 6 2 2" xfId="690"/>
    <cellStyle name="?鹎%U龡&amp;H齲_x0001_C铣_x0014__x0007__x0001__x0001_ 3 6 3" xfId="691"/>
    <cellStyle name="?鹎%U龡&amp;H齲_x0001_C铣_x0014__x0007__x0001__x0001_ 3 6 3 2" xfId="692"/>
    <cellStyle name="?鹎%U龡&amp;H齲_x0001_C铣_x0014__x0007__x0001__x0001_ 3 6 4" xfId="693"/>
    <cellStyle name="?鹎%U龡&amp;H齲_x0001_C铣_x0014__x0007__x0001__x0001_ 3 6_2015财政决算公开" xfId="694"/>
    <cellStyle name="?鹎%U龡&amp;H齲_x0001_C铣_x0014__x0007__x0001__x0001_ 3 7" xfId="695"/>
    <cellStyle name="?鹎%U龡&amp;H齲_x0001_C铣_x0014__x0007__x0001__x0001_ 3 7 2" xfId="696"/>
    <cellStyle name="?鹎%U龡&amp;H齲_x0001_C铣_x0014__x0007__x0001__x0001_ 3 8" xfId="697"/>
    <cellStyle name="?鹎%U龡&amp;H齲_x0001_C铣_x0014__x0007__x0001__x0001_ 3 8 2" xfId="698"/>
    <cellStyle name="?鹎%U龡&amp;H齲_x0001_C铣_x0014__x0007__x0001__x0001_ 3 9" xfId="699"/>
    <cellStyle name="?鹎%U龡&amp;H齲_x0001_C铣_x0014__x0007__x0001__x0001_ 3 9 2" xfId="700"/>
    <cellStyle name="?鹎%U龡&amp;H齲_x0001_C铣_x0014__x0007__x0001__x0001_ 3_2015财政决算公开" xfId="701"/>
    <cellStyle name="?鹎%U龡&amp;H齲_x0001_C铣_x0014__x0007__x0001__x0001_ 4" xfId="702"/>
    <cellStyle name="?鹎%U龡&amp;H齲_x0001_C铣_x0014__x0007__x0001__x0001_ 4 10" xfId="703"/>
    <cellStyle name="?鹎%U龡&amp;H齲_x0001_C铣_x0014__x0007__x0001__x0001_ 4 2" xfId="704"/>
    <cellStyle name="?鹎%U龡&amp;H齲_x0001_C铣_x0014__x0007__x0001__x0001_ 4 2 2" xfId="705"/>
    <cellStyle name="?鹎%U龡&amp;H齲_x0001_C铣_x0014__x0007__x0001__x0001_ 4 2 2 2" xfId="706"/>
    <cellStyle name="?鹎%U龡&amp;H齲_x0001_C铣_x0014__x0007__x0001__x0001_ 4 2 2 2 2" xfId="707"/>
    <cellStyle name="?鹎%U龡&amp;H齲_x0001_C铣_x0014__x0007__x0001__x0001_ 4 2 2 3" xfId="708"/>
    <cellStyle name="?鹎%U龡&amp;H齲_x0001_C铣_x0014__x0007__x0001__x0001_ 4 2 2 3 2" xfId="709"/>
    <cellStyle name="?鹎%U龡&amp;H齲_x0001_C铣_x0014__x0007__x0001__x0001_ 4 2 2 4" xfId="710"/>
    <cellStyle name="?鹎%U龡&amp;H齲_x0001_C铣_x0014__x0007__x0001__x0001_ 4 2 2 4 2" xfId="711"/>
    <cellStyle name="?鹎%U龡&amp;H齲_x0001_C铣_x0014__x0007__x0001__x0001_ 4 2 2 5" xfId="712"/>
    <cellStyle name="?鹎%U龡&amp;H齲_x0001_C铣_x0014__x0007__x0001__x0001_ 4 2 2 5 2" xfId="713"/>
    <cellStyle name="?鹎%U龡&amp;H齲_x0001_C铣_x0014__x0007__x0001__x0001_ 4 2 2 6" xfId="714"/>
    <cellStyle name="?鹎%U龡&amp;H齲_x0001_C铣_x0014__x0007__x0001__x0001_ 4 2 2_2015财政决算公开" xfId="715"/>
    <cellStyle name="?鹎%U龡&amp;H齲_x0001_C铣_x0014__x0007__x0001__x0001_ 4 2 3" xfId="716"/>
    <cellStyle name="?鹎%U龡&amp;H齲_x0001_C铣_x0014__x0007__x0001__x0001_ 4 2 3 2" xfId="717"/>
    <cellStyle name="?鹎%U龡&amp;H齲_x0001_C铣_x0014__x0007__x0001__x0001_ 4 2 3 2 2" xfId="718"/>
    <cellStyle name="?鹎%U龡&amp;H齲_x0001_C铣_x0014__x0007__x0001__x0001_ 4 2 3 3" xfId="719"/>
    <cellStyle name="?鹎%U龡&amp;H齲_x0001_C铣_x0014__x0007__x0001__x0001_ 4 2 3 3 2" xfId="720"/>
    <cellStyle name="?鹎%U龡&amp;H齲_x0001_C铣_x0014__x0007__x0001__x0001_ 4 2 3 4" xfId="721"/>
    <cellStyle name="?鹎%U龡&amp;H齲_x0001_C铣_x0014__x0007__x0001__x0001_ 4 2 3_2015财政决算公开" xfId="722"/>
    <cellStyle name="?鹎%U龡&amp;H齲_x0001_C铣_x0014__x0007__x0001__x0001_ 4 2 4" xfId="723"/>
    <cellStyle name="?鹎%U龡&amp;H齲_x0001_C铣_x0014__x0007__x0001__x0001_ 4 2 4 2" xfId="724"/>
    <cellStyle name="?鹎%U龡&amp;H齲_x0001_C铣_x0014__x0007__x0001__x0001_ 4 2 4 2 2" xfId="725"/>
    <cellStyle name="?鹎%U龡&amp;H齲_x0001_C铣_x0014__x0007__x0001__x0001_ 4 2 4 3" xfId="726"/>
    <cellStyle name="?鹎%U龡&amp;H齲_x0001_C铣_x0014__x0007__x0001__x0001_ 4 2 4 3 2" xfId="727"/>
    <cellStyle name="?鹎%U龡&amp;H齲_x0001_C铣_x0014__x0007__x0001__x0001_ 4 2 4 4" xfId="728"/>
    <cellStyle name="?鹎%U龡&amp;H齲_x0001_C铣_x0014__x0007__x0001__x0001_ 4 2 4 4 2" xfId="729"/>
    <cellStyle name="?鹎%U龡&amp;H齲_x0001_C铣_x0014__x0007__x0001__x0001_ 4 2 4 5" xfId="730"/>
    <cellStyle name="?鹎%U龡&amp;H齲_x0001_C铣_x0014__x0007__x0001__x0001_ 4 2 4_2015财政决算公开" xfId="731"/>
    <cellStyle name="?鹎%U龡&amp;H齲_x0001_C铣_x0014__x0007__x0001__x0001_ 4 2 5" xfId="732"/>
    <cellStyle name="?鹎%U龡&amp;H齲_x0001_C铣_x0014__x0007__x0001__x0001_ 4 2 5 2" xfId="733"/>
    <cellStyle name="?鹎%U龡&amp;H齲_x0001_C铣_x0014__x0007__x0001__x0001_ 4 2 6" xfId="734"/>
    <cellStyle name="?鹎%U龡&amp;H齲_x0001_C铣_x0014__x0007__x0001__x0001_ 4 2 6 2" xfId="735"/>
    <cellStyle name="?鹎%U龡&amp;H齲_x0001_C铣_x0014__x0007__x0001__x0001_ 4 2 7" xfId="736"/>
    <cellStyle name="?鹎%U龡&amp;H齲_x0001_C铣_x0014__x0007__x0001__x0001_ 4 2 7 2" xfId="737"/>
    <cellStyle name="?鹎%U龡&amp;H齲_x0001_C铣_x0014__x0007__x0001__x0001_ 4 2 8" xfId="738"/>
    <cellStyle name="?鹎%U龡&amp;H齲_x0001_C铣_x0014__x0007__x0001__x0001_ 4 2_2015财政决算公开" xfId="739"/>
    <cellStyle name="?鹎%U龡&amp;H齲_x0001_C铣_x0014__x0007__x0001__x0001_ 4 3" xfId="740"/>
    <cellStyle name="?鹎%U龡&amp;H齲_x0001_C铣_x0014__x0007__x0001__x0001_ 4 3 2" xfId="741"/>
    <cellStyle name="?鹎%U龡&amp;H齲_x0001_C铣_x0014__x0007__x0001__x0001_ 4 3 2 2" xfId="742"/>
    <cellStyle name="?鹎%U龡&amp;H齲_x0001_C铣_x0014__x0007__x0001__x0001_ 4 3 3" xfId="743"/>
    <cellStyle name="?鹎%U龡&amp;H齲_x0001_C铣_x0014__x0007__x0001__x0001_ 4 3 3 2" xfId="744"/>
    <cellStyle name="?鹎%U龡&amp;H齲_x0001_C铣_x0014__x0007__x0001__x0001_ 4 3 4" xfId="745"/>
    <cellStyle name="?鹎%U龡&amp;H齲_x0001_C铣_x0014__x0007__x0001__x0001_ 4 3 4 2" xfId="746"/>
    <cellStyle name="?鹎%U龡&amp;H齲_x0001_C铣_x0014__x0007__x0001__x0001_ 4 3 5" xfId="747"/>
    <cellStyle name="?鹎%U龡&amp;H齲_x0001_C铣_x0014__x0007__x0001__x0001_ 4 3 5 2" xfId="748"/>
    <cellStyle name="?鹎%U龡&amp;H齲_x0001_C铣_x0014__x0007__x0001__x0001_ 4 3 6" xfId="749"/>
    <cellStyle name="?鹎%U龡&amp;H齲_x0001_C铣_x0014__x0007__x0001__x0001_ 4 3_2015财政决算公开" xfId="750"/>
    <cellStyle name="?鹎%U龡&amp;H齲_x0001_C铣_x0014__x0007__x0001__x0001_ 4 4" xfId="751"/>
    <cellStyle name="?鹎%U龡&amp;H齲_x0001_C铣_x0014__x0007__x0001__x0001_ 4 4 2" xfId="752"/>
    <cellStyle name="?鹎%U龡&amp;H齲_x0001_C铣_x0014__x0007__x0001__x0001_ 4 4 2 2" xfId="753"/>
    <cellStyle name="?鹎%U龡&amp;H齲_x0001_C铣_x0014__x0007__x0001__x0001_ 4 4 3" xfId="754"/>
    <cellStyle name="?鹎%U龡&amp;H齲_x0001_C铣_x0014__x0007__x0001__x0001_ 4 4 3 2" xfId="755"/>
    <cellStyle name="?鹎%U龡&amp;H齲_x0001_C铣_x0014__x0007__x0001__x0001_ 4 4 4" xfId="756"/>
    <cellStyle name="?鹎%U龡&amp;H齲_x0001_C铣_x0014__x0007__x0001__x0001_ 4 4 4 2" xfId="757"/>
    <cellStyle name="?鹎%U龡&amp;H齲_x0001_C铣_x0014__x0007__x0001__x0001_ 4 4 5" xfId="758"/>
    <cellStyle name="?鹎%U龡&amp;H齲_x0001_C铣_x0014__x0007__x0001__x0001_ 4 4_2015财政决算公开" xfId="759"/>
    <cellStyle name="?鹎%U龡&amp;H齲_x0001_C铣_x0014__x0007__x0001__x0001_ 4 5" xfId="760"/>
    <cellStyle name="?鹎%U龡&amp;H齲_x0001_C铣_x0014__x0007__x0001__x0001_ 4 5 2" xfId="761"/>
    <cellStyle name="?鹎%U龡&amp;H齲_x0001_C铣_x0014__x0007__x0001__x0001_ 4 5 2 2" xfId="762"/>
    <cellStyle name="?鹎%U龡&amp;H齲_x0001_C铣_x0014__x0007__x0001__x0001_ 4 5 3" xfId="763"/>
    <cellStyle name="?鹎%U龡&amp;H齲_x0001_C铣_x0014__x0007__x0001__x0001_ 4 5 3 2" xfId="764"/>
    <cellStyle name="?鹎%U龡&amp;H齲_x0001_C铣_x0014__x0007__x0001__x0001_ 4 5 4" xfId="765"/>
    <cellStyle name="?鹎%U龡&amp;H齲_x0001_C铣_x0014__x0007__x0001__x0001_ 4 5_2015财政决算公开" xfId="766"/>
    <cellStyle name="?鹎%U龡&amp;H齲_x0001_C铣_x0014__x0007__x0001__x0001_ 4 6" xfId="767"/>
    <cellStyle name="?鹎%U龡&amp;H齲_x0001_C铣_x0014__x0007__x0001__x0001_ 4 6 2" xfId="768"/>
    <cellStyle name="?鹎%U龡&amp;H齲_x0001_C铣_x0014__x0007__x0001__x0001_ 4 6 2 2" xfId="769"/>
    <cellStyle name="?鹎%U龡&amp;H齲_x0001_C铣_x0014__x0007__x0001__x0001_ 4 6 3" xfId="770"/>
    <cellStyle name="?鹎%U龡&amp;H齲_x0001_C铣_x0014__x0007__x0001__x0001_ 4 6 3 2" xfId="771"/>
    <cellStyle name="?鹎%U龡&amp;H齲_x0001_C铣_x0014__x0007__x0001__x0001_ 4 6 4" xfId="772"/>
    <cellStyle name="?鹎%U龡&amp;H齲_x0001_C铣_x0014__x0007__x0001__x0001_ 4 6 4 2" xfId="773"/>
    <cellStyle name="?鹎%U龡&amp;H齲_x0001_C铣_x0014__x0007__x0001__x0001_ 4 6 5" xfId="774"/>
    <cellStyle name="?鹎%U龡&amp;H齲_x0001_C铣_x0014__x0007__x0001__x0001_ 4 6_2015财政决算公开" xfId="775"/>
    <cellStyle name="?鹎%U龡&amp;H齲_x0001_C铣_x0014__x0007__x0001__x0001_ 4 7" xfId="776"/>
    <cellStyle name="?鹎%U龡&amp;H齲_x0001_C铣_x0014__x0007__x0001__x0001_ 4 7 2" xfId="777"/>
    <cellStyle name="?鹎%U龡&amp;H齲_x0001_C铣_x0014__x0007__x0001__x0001_ 4 8" xfId="778"/>
    <cellStyle name="?鹎%U龡&amp;H齲_x0001_C铣_x0014__x0007__x0001__x0001_ 4 8 2" xfId="779"/>
    <cellStyle name="?鹎%U龡&amp;H齲_x0001_C铣_x0014__x0007__x0001__x0001_ 4 9" xfId="780"/>
    <cellStyle name="?鹎%U龡&amp;H齲_x0001_C铣_x0014__x0007__x0001__x0001_ 4 9 2" xfId="781"/>
    <cellStyle name="?鹎%U龡&amp;H齲_x0001_C铣_x0014__x0007__x0001__x0001_ 4_2015财政决算公开" xfId="782"/>
    <cellStyle name="?鹎%U龡&amp;H齲_x0001_C铣_x0014__x0007__x0001__x0001_ 5" xfId="783"/>
    <cellStyle name="?鹎%U龡&amp;H齲_x0001_C铣_x0014__x0007__x0001__x0001_ 5 2" xfId="784"/>
    <cellStyle name="?鹎%U龡&amp;H齲_x0001_C铣_x0014__x0007__x0001__x0001_ 5 2 2" xfId="785"/>
    <cellStyle name="?鹎%U龡&amp;H齲_x0001_C铣_x0014__x0007__x0001__x0001_ 5 3" xfId="786"/>
    <cellStyle name="?鹎%U龡&amp;H齲_x0001_C铣_x0014__x0007__x0001__x0001_ 5 3 2" xfId="787"/>
    <cellStyle name="?鹎%U龡&amp;H齲_x0001_C铣_x0014__x0007__x0001__x0001_ 5 4" xfId="788"/>
    <cellStyle name="?鹎%U龡&amp;H齲_x0001_C铣_x0014__x0007__x0001__x0001_ 5_2015财政决算公开" xfId="789"/>
    <cellStyle name="?鹎%U龡&amp;H齲_x0001_C铣_x0014__x0007__x0001__x0001_ 6" xfId="790"/>
    <cellStyle name="?鹎%U龡&amp;H齲_x0001_C铣_x0014__x0007__x0001__x0001_ 6 2" xfId="791"/>
    <cellStyle name="?鹎%U龡&amp;H齲_x0001_C铣_x0014__x0007__x0001__x0001_ 6 2 2" xfId="792"/>
    <cellStyle name="?鹎%U龡&amp;H齲_x0001_C铣_x0014__x0007__x0001__x0001_ 6 3" xfId="793"/>
    <cellStyle name="?鹎%U龡&amp;H齲_x0001_C铣_x0014__x0007__x0001__x0001_ 6 3 2" xfId="794"/>
    <cellStyle name="?鹎%U龡&amp;H齲_x0001_C铣_x0014__x0007__x0001__x0001_ 6 4" xfId="795"/>
    <cellStyle name="?鹎%U龡&amp;H齲_x0001_C铣_x0014__x0007__x0001__x0001_ 6_2015财政决算公开" xfId="796"/>
    <cellStyle name="?鹎%U龡&amp;H齲_x0001_C铣_x0014__x0007__x0001__x0001_ 7" xfId="797"/>
    <cellStyle name="20% - 强调文字颜色 1 2" xfId="798"/>
    <cellStyle name="20% - 强调文字颜色 1 2 2" xfId="799"/>
    <cellStyle name="20% - 强调文字颜色 1 2 2 2" xfId="800"/>
    <cellStyle name="20% - 强调文字颜色 1 2 2 2 2" xfId="801"/>
    <cellStyle name="20% - 强调文字颜色 1 2 2 2 2 2" xfId="802"/>
    <cellStyle name="20% - 强调文字颜色 1 2 2 2 3" xfId="803"/>
    <cellStyle name="20% - 强调文字颜色 1 2 2 2_2015财政决算公开" xfId="804"/>
    <cellStyle name="20% - 强调文字颜色 1 2 2 3" xfId="805"/>
    <cellStyle name="20% - 强调文字颜色 1 2 2 3 2" xfId="806"/>
    <cellStyle name="20% - 强调文字颜色 1 2 2 4" xfId="807"/>
    <cellStyle name="20% - 强调文字颜色 1 2 2_2015财政决算公开" xfId="808"/>
    <cellStyle name="20% - 强调文字颜色 1 2 3" xfId="809"/>
    <cellStyle name="20% - 强调文字颜色 1 2 3 2" xfId="810"/>
    <cellStyle name="20% - 强调文字颜色 1 2 3 2 2" xfId="811"/>
    <cellStyle name="20% - 强调文字颜色 1 2 3 2 2 2" xfId="812"/>
    <cellStyle name="20% - 强调文字颜色 1 2 3 2 3" xfId="813"/>
    <cellStyle name="20% - 强调文字颜色 1 2 3 2_2015财政决算公开" xfId="814"/>
    <cellStyle name="20% - 强调文字颜色 1 2 3 3" xfId="815"/>
    <cellStyle name="20% - 强调文字颜色 1 2 3 3 2" xfId="816"/>
    <cellStyle name="20% - 强调文字颜色 1 2 3 4" xfId="817"/>
    <cellStyle name="20% - 强调文字颜色 1 2 3 5" xfId="818"/>
    <cellStyle name="20% - 强调文字颜色 1 2 3_2015财政决算公开" xfId="819"/>
    <cellStyle name="20% - 强调文字颜色 1 2 4" xfId="820"/>
    <cellStyle name="20% - 强调文字颜色 1 2 4 2" xfId="821"/>
    <cellStyle name="20% - 强调文字颜色 1 2 4 2 2" xfId="822"/>
    <cellStyle name="20% - 强调文字颜色 1 2 4 3" xfId="823"/>
    <cellStyle name="20% - 强调文字颜色 1 2 4 4" xfId="824"/>
    <cellStyle name="20% - 强调文字颜色 1 2 4_2015财政决算公开" xfId="825"/>
    <cellStyle name="20% - 强调文字颜色 1 2 5" xfId="826"/>
    <cellStyle name="20% - 强调文字颜色 1 2 5 2" xfId="827"/>
    <cellStyle name="20% - 强调文字颜色 1 2 6" xfId="828"/>
    <cellStyle name="20% - 强调文字颜色 1 2 7" xfId="829"/>
    <cellStyle name="20% - 强调文字颜色 1 2_2015财政决算公开" xfId="830"/>
    <cellStyle name="20% - 强调文字颜色 1 3" xfId="831"/>
    <cellStyle name="20% - 强调文字颜色 1 3 2" xfId="832"/>
    <cellStyle name="20% - 强调文字颜色 1 3 2 2" xfId="833"/>
    <cellStyle name="20% - 强调文字颜色 1 3 2 2 2" xfId="834"/>
    <cellStyle name="20% - 强调文字颜色 1 3 2 2 2 2" xfId="835"/>
    <cellStyle name="20% - 强调文字颜色 1 3 2 2 3" xfId="836"/>
    <cellStyle name="20% - 强调文字颜色 1 3 2 2_2015财政决算公开" xfId="837"/>
    <cellStyle name="20% - 强调文字颜色 1 3 2 3" xfId="838"/>
    <cellStyle name="20% - 强调文字颜色 1 3 2 3 2" xfId="839"/>
    <cellStyle name="20% - 强调文字颜色 1 3 2 4" xfId="840"/>
    <cellStyle name="20% - 强调文字颜色 1 3 2_2015财政决算公开" xfId="841"/>
    <cellStyle name="20% - 强调文字颜色 1 3 3" xfId="842"/>
    <cellStyle name="20% - 强调文字颜色 1 3 3 2" xfId="843"/>
    <cellStyle name="20% - 强调文字颜色 1 3 3 2 2" xfId="844"/>
    <cellStyle name="20% - 强调文字颜色 1 3 3 3" xfId="845"/>
    <cellStyle name="20% - 强调文字颜色 1 3 3_2015财政决算公开" xfId="846"/>
    <cellStyle name="20% - 强调文字颜色 1 3 4" xfId="847"/>
    <cellStyle name="20% - 强调文字颜色 1 3 4 2" xfId="848"/>
    <cellStyle name="20% - 强调文字颜色 1 3 5" xfId="849"/>
    <cellStyle name="20% - 强调文字颜色 1 3_2015财政决算公开" xfId="850"/>
    <cellStyle name="20% - 强调文字颜色 1 4" xfId="851"/>
    <cellStyle name="20% - 强调文字颜色 1 4 2" xfId="852"/>
    <cellStyle name="20% - 强调文字颜色 1 4 2 2" xfId="853"/>
    <cellStyle name="20% - 强调文字颜色 1 4 2 2 2" xfId="854"/>
    <cellStyle name="20% - 强调文字颜色 1 4 2 3" xfId="855"/>
    <cellStyle name="20% - 强调文字颜色 1 4 2_2015财政决算公开" xfId="856"/>
    <cellStyle name="20% - 强调文字颜色 1 4 3" xfId="857"/>
    <cellStyle name="20% - 强调文字颜色 1 4 3 2" xfId="858"/>
    <cellStyle name="20% - 强调文字颜色 1 4 4" xfId="859"/>
    <cellStyle name="20% - 强调文字颜色 1 4_2015财政决算公开" xfId="860"/>
    <cellStyle name="20% - 强调文字颜色 1 5" xfId="861"/>
    <cellStyle name="20% - 强调文字颜色 1 5 2" xfId="862"/>
    <cellStyle name="20% - 强调文字颜色 1 5 2 2" xfId="863"/>
    <cellStyle name="20% - 强调文字颜色 1 5 2 2 2" xfId="864"/>
    <cellStyle name="20% - 强调文字颜色 1 5 2 3" xfId="865"/>
    <cellStyle name="20% - 强调文字颜色 1 5 2_2015财政决算公开" xfId="866"/>
    <cellStyle name="20% - 强调文字颜色 1 5 3" xfId="867"/>
    <cellStyle name="20% - 强调文字颜色 1 5 3 2" xfId="868"/>
    <cellStyle name="20% - 强调文字颜色 1 5 4" xfId="869"/>
    <cellStyle name="20% - 强调文字颜色 1 5_2015财政决算公开" xfId="870"/>
    <cellStyle name="20% - 强调文字颜色 1 6" xfId="871"/>
    <cellStyle name="20% - 强调文字颜色 1 6 2" xfId="872"/>
    <cellStyle name="20% - 强调文字颜色 1 6 2 2" xfId="873"/>
    <cellStyle name="20% - 强调文字颜色 1 6 3" xfId="874"/>
    <cellStyle name="20% - 强调文字颜色 1 6_2015财政决算公开" xfId="875"/>
    <cellStyle name="20% - 强调文字颜色 1 7" xfId="876"/>
    <cellStyle name="20% - 强调文字颜色 1 7 2" xfId="877"/>
    <cellStyle name="20% - 强调文字颜色 1 8" xfId="878"/>
    <cellStyle name="20% - 强调文字颜色 1 9" xfId="879"/>
    <cellStyle name="20% - 强调文字颜色 2 2" xfId="880"/>
    <cellStyle name="20% - 强调文字颜色 2 2 2" xfId="881"/>
    <cellStyle name="20% - 强调文字颜色 2 2 2 2" xfId="882"/>
    <cellStyle name="20% - 强调文字颜色 2 2 2 2 2" xfId="883"/>
    <cellStyle name="20% - 强调文字颜色 2 2 2 2 2 2" xfId="884"/>
    <cellStyle name="20% - 强调文字颜色 2 2 2 2 3" xfId="885"/>
    <cellStyle name="20% - 强调文字颜色 2 2 2 2_2015财政决算公开" xfId="886"/>
    <cellStyle name="20% - 强调文字颜色 2 2 2 3" xfId="887"/>
    <cellStyle name="20% - 强调文字颜色 2 2 2 3 2" xfId="888"/>
    <cellStyle name="20% - 强调文字颜色 2 2 2 4" xfId="889"/>
    <cellStyle name="20% - 强调文字颜色 2 2 2_2015财政决算公开" xfId="890"/>
    <cellStyle name="20% - 强调文字颜色 2 2 3" xfId="891"/>
    <cellStyle name="20% - 强调文字颜色 2 2 3 2" xfId="892"/>
    <cellStyle name="20% - 强调文字颜色 2 2 3 2 2" xfId="893"/>
    <cellStyle name="20% - 强调文字颜色 2 2 3 2 2 2" xfId="894"/>
    <cellStyle name="20% - 强调文字颜色 2 2 3 2 3" xfId="895"/>
    <cellStyle name="20% - 强调文字颜色 2 2 3 2_2015财政决算公开" xfId="896"/>
    <cellStyle name="20% - 强调文字颜色 2 2 3 3" xfId="897"/>
    <cellStyle name="20% - 强调文字颜色 2 2 3 3 2" xfId="898"/>
    <cellStyle name="20% - 强调文字颜色 2 2 3 4" xfId="899"/>
    <cellStyle name="20% - 强调文字颜色 2 2 3 5" xfId="900"/>
    <cellStyle name="20% - 强调文字颜色 2 2 3_2015财政决算公开" xfId="901"/>
    <cellStyle name="20% - 强调文字颜色 2 2 4" xfId="902"/>
    <cellStyle name="20% - 强调文字颜色 2 2 4 2" xfId="903"/>
    <cellStyle name="20% - 强调文字颜色 2 2 4 2 2" xfId="904"/>
    <cellStyle name="20% - 强调文字颜色 2 2 4 3" xfId="905"/>
    <cellStyle name="20% - 强调文字颜色 2 2 4 4" xfId="906"/>
    <cellStyle name="20% - 强调文字颜色 2 2 4_2015财政决算公开" xfId="907"/>
    <cellStyle name="20% - 强调文字颜色 2 2 5" xfId="908"/>
    <cellStyle name="20% - 强调文字颜色 2 2 5 2" xfId="909"/>
    <cellStyle name="20% - 强调文字颜色 2 2 6" xfId="910"/>
    <cellStyle name="20% - 强调文字颜色 2 2 7" xfId="911"/>
    <cellStyle name="20% - 强调文字颜色 2 2_2015财政决算公开" xfId="912"/>
    <cellStyle name="20% - 强调文字颜色 2 3" xfId="913"/>
    <cellStyle name="20% - 强调文字颜色 2 3 2" xfId="914"/>
    <cellStyle name="20% - 强调文字颜色 2 3 2 2" xfId="915"/>
    <cellStyle name="20% - 强调文字颜色 2 3 2 2 2" xfId="916"/>
    <cellStyle name="20% - 强调文字颜色 2 3 2 2 2 2" xfId="917"/>
    <cellStyle name="20% - 强调文字颜色 2 3 2 2 3" xfId="918"/>
    <cellStyle name="20% - 强调文字颜色 2 3 2 2_2015财政决算公开" xfId="919"/>
    <cellStyle name="20% - 强调文字颜色 2 3 2 3" xfId="920"/>
    <cellStyle name="20% - 强调文字颜色 2 3 2 3 2" xfId="921"/>
    <cellStyle name="20% - 强调文字颜色 2 3 2 4" xfId="922"/>
    <cellStyle name="20% - 强调文字颜色 2 3 2_2015财政决算公开" xfId="923"/>
    <cellStyle name="20% - 强调文字颜色 2 3 3" xfId="924"/>
    <cellStyle name="20% - 强调文字颜色 2 3 3 2" xfId="925"/>
    <cellStyle name="20% - 强调文字颜色 2 3 3 2 2" xfId="926"/>
    <cellStyle name="20% - 强调文字颜色 2 3 3 3" xfId="927"/>
    <cellStyle name="20% - 强调文字颜色 2 3 3_2015财政决算公开" xfId="928"/>
    <cellStyle name="20% - 强调文字颜色 2 3 4" xfId="929"/>
    <cellStyle name="20% - 强调文字颜色 2 3 4 2" xfId="930"/>
    <cellStyle name="20% - 强调文字颜色 2 3 5" xfId="931"/>
    <cellStyle name="20% - 强调文字颜色 2 3_2015财政决算公开" xfId="932"/>
    <cellStyle name="20% - 强调文字颜色 2 4" xfId="933"/>
    <cellStyle name="20% - 强调文字颜色 2 4 2" xfId="934"/>
    <cellStyle name="20% - 强调文字颜色 2 4 2 2" xfId="935"/>
    <cellStyle name="20% - 强调文字颜色 2 4 2 2 2" xfId="936"/>
    <cellStyle name="20% - 强调文字颜色 2 4 2 3" xfId="937"/>
    <cellStyle name="20% - 强调文字颜色 2 4 2_2015财政决算公开" xfId="938"/>
    <cellStyle name="20% - 强调文字颜色 2 4 3" xfId="939"/>
    <cellStyle name="20% - 强调文字颜色 2 4 3 2" xfId="940"/>
    <cellStyle name="20% - 强调文字颜色 2 4 4" xfId="941"/>
    <cellStyle name="20% - 强调文字颜色 2 4_2015财政决算公开" xfId="942"/>
    <cellStyle name="20% - 强调文字颜色 2 5" xfId="943"/>
    <cellStyle name="20% - 强调文字颜色 2 5 2" xfId="944"/>
    <cellStyle name="20% - 强调文字颜色 2 5 2 2" xfId="945"/>
    <cellStyle name="20% - 强调文字颜色 2 5 2 2 2" xfId="946"/>
    <cellStyle name="20% - 强调文字颜色 2 5 2 3" xfId="947"/>
    <cellStyle name="20% - 强调文字颜色 2 5 2_2015财政决算公开" xfId="948"/>
    <cellStyle name="20% - 强调文字颜色 2 5 3" xfId="949"/>
    <cellStyle name="20% - 强调文字颜色 2 5 3 2" xfId="950"/>
    <cellStyle name="20% - 强调文字颜色 2 5 4" xfId="951"/>
    <cellStyle name="20% - 强调文字颜色 2 5_2015财政决算公开" xfId="952"/>
    <cellStyle name="20% - 强调文字颜色 2 6" xfId="953"/>
    <cellStyle name="20% - 强调文字颜色 2 6 2" xfId="954"/>
    <cellStyle name="20% - 强调文字颜色 2 6 2 2" xfId="955"/>
    <cellStyle name="20% - 强调文字颜色 2 6 3" xfId="956"/>
    <cellStyle name="20% - 强调文字颜色 2 6_2015财政决算公开" xfId="957"/>
    <cellStyle name="20% - 强调文字颜色 2 7" xfId="958"/>
    <cellStyle name="20% - 强调文字颜色 2 7 2" xfId="959"/>
    <cellStyle name="20% - 强调文字颜色 2 8" xfId="960"/>
    <cellStyle name="20% - 强调文字颜色 2 9" xfId="961"/>
    <cellStyle name="20% - 强调文字颜色 3 2" xfId="962"/>
    <cellStyle name="20% - 强调文字颜色 3 2 2" xfId="963"/>
    <cellStyle name="20% - 强调文字颜色 3 2 2 2" xfId="964"/>
    <cellStyle name="20% - 强调文字颜色 3 2 2 2 2" xfId="965"/>
    <cellStyle name="20% - 强调文字颜色 3 2 2 2 2 2" xfId="966"/>
    <cellStyle name="20% - 强调文字颜色 3 2 2 2 3" xfId="967"/>
    <cellStyle name="20% - 强调文字颜色 3 2 2 2_2015财政决算公开" xfId="968"/>
    <cellStyle name="20% - 强调文字颜色 3 2 2 3" xfId="969"/>
    <cellStyle name="20% - 强调文字颜色 3 2 2 3 2" xfId="970"/>
    <cellStyle name="20% - 强调文字颜色 3 2 2 4" xfId="971"/>
    <cellStyle name="20% - 强调文字颜色 3 2 2_2015财政决算公开" xfId="972"/>
    <cellStyle name="20% - 强调文字颜色 3 2 3" xfId="973"/>
    <cellStyle name="20% - 强调文字颜色 3 2 3 2" xfId="974"/>
    <cellStyle name="20% - 强调文字颜色 3 2 3 2 2" xfId="975"/>
    <cellStyle name="20% - 强调文字颜色 3 2 3 2 2 2" xfId="976"/>
    <cellStyle name="20% - 强调文字颜色 3 2 3 2 3" xfId="977"/>
    <cellStyle name="20% - 强调文字颜色 3 2 3 2_2015财政决算公开" xfId="978"/>
    <cellStyle name="20% - 强调文字颜色 3 2 3 3" xfId="979"/>
    <cellStyle name="20% - 强调文字颜色 3 2 3 3 2" xfId="980"/>
    <cellStyle name="20% - 强调文字颜色 3 2 3 4" xfId="981"/>
    <cellStyle name="20% - 强调文字颜色 3 2 3 5" xfId="982"/>
    <cellStyle name="20% - 强调文字颜色 3 2 3_2015财政决算公开" xfId="983"/>
    <cellStyle name="20% - 强调文字颜色 3 2 4" xfId="984"/>
    <cellStyle name="20% - 强调文字颜色 3 2 4 2" xfId="985"/>
    <cellStyle name="20% - 强调文字颜色 3 2 4 2 2" xfId="986"/>
    <cellStyle name="20% - 强调文字颜色 3 2 4 3" xfId="987"/>
    <cellStyle name="20% - 强调文字颜色 3 2 4 4" xfId="988"/>
    <cellStyle name="20% - 强调文字颜色 3 2 4_2015财政决算公开" xfId="989"/>
    <cellStyle name="20% - 强调文字颜色 3 2 5" xfId="990"/>
    <cellStyle name="20% - 强调文字颜色 3 2 5 2" xfId="991"/>
    <cellStyle name="20% - 强调文字颜色 3 2 6" xfId="992"/>
    <cellStyle name="20% - 强调文字颜色 3 2 7" xfId="993"/>
    <cellStyle name="20% - 强调文字颜色 3 2_2015财政决算公开" xfId="994"/>
    <cellStyle name="20% - 强调文字颜色 3 3" xfId="995"/>
    <cellStyle name="20% - 强调文字颜色 3 3 2" xfId="996"/>
    <cellStyle name="20% - 强调文字颜色 3 3 2 2" xfId="997"/>
    <cellStyle name="20% - 强调文字颜色 3 3 2 2 2" xfId="998"/>
    <cellStyle name="20% - 强调文字颜色 3 3 2 2 2 2" xfId="999"/>
    <cellStyle name="20% - 强调文字颜色 3 3 2 2 3" xfId="1000"/>
    <cellStyle name="20% - 强调文字颜色 3 3 2 2_2015财政决算公开" xfId="1001"/>
    <cellStyle name="20% - 强调文字颜色 3 3 2 3" xfId="1002"/>
    <cellStyle name="20% - 强调文字颜色 3 3 2 3 2" xfId="1003"/>
    <cellStyle name="20% - 强调文字颜色 3 3 2 4" xfId="1004"/>
    <cellStyle name="20% - 强调文字颜色 3 3 2_2015财政决算公开" xfId="1005"/>
    <cellStyle name="20% - 强调文字颜色 3 3 3" xfId="1006"/>
    <cellStyle name="20% - 强调文字颜色 3 3 3 2" xfId="1007"/>
    <cellStyle name="20% - 强调文字颜色 3 3 3 2 2" xfId="1008"/>
    <cellStyle name="20% - 强调文字颜色 3 3 3 3" xfId="1009"/>
    <cellStyle name="20% - 强调文字颜色 3 3 3_2015财政决算公开" xfId="1010"/>
    <cellStyle name="20% - 强调文字颜色 3 3 4" xfId="1011"/>
    <cellStyle name="20% - 强调文字颜色 3 3 4 2" xfId="1012"/>
    <cellStyle name="20% - 强调文字颜色 3 3 5" xfId="1013"/>
    <cellStyle name="20% - 强调文字颜色 3 3_2015财政决算公开" xfId="1014"/>
    <cellStyle name="20% - 强调文字颜色 3 4" xfId="1015"/>
    <cellStyle name="20% - 强调文字颜色 3 4 2" xfId="1016"/>
    <cellStyle name="20% - 强调文字颜色 3 4 2 2" xfId="1017"/>
    <cellStyle name="20% - 强调文字颜色 3 4 2 2 2" xfId="1018"/>
    <cellStyle name="20% - 强调文字颜色 3 4 2 3" xfId="1019"/>
    <cellStyle name="20% - 强调文字颜色 3 4 2_2015财政决算公开" xfId="1020"/>
    <cellStyle name="20% - 强调文字颜色 3 4 3" xfId="1021"/>
    <cellStyle name="20% - 强调文字颜色 3 4 3 2" xfId="1022"/>
    <cellStyle name="20% - 强调文字颜色 3 4 4" xfId="1023"/>
    <cellStyle name="20% - 强调文字颜色 3 4_2015财政决算公开" xfId="1024"/>
    <cellStyle name="20% - 强调文字颜色 3 5" xfId="1025"/>
    <cellStyle name="20% - 强调文字颜色 3 5 2" xfId="1026"/>
    <cellStyle name="20% - 强调文字颜色 3 5 2 2" xfId="1027"/>
    <cellStyle name="20% - 强调文字颜色 3 5 2 2 2" xfId="1028"/>
    <cellStyle name="20% - 强调文字颜色 3 5 2 3" xfId="1029"/>
    <cellStyle name="20% - 强调文字颜色 3 5 2_2015财政决算公开" xfId="1030"/>
    <cellStyle name="20% - 强调文字颜色 3 5 3" xfId="1031"/>
    <cellStyle name="20% - 强调文字颜色 3 5 3 2" xfId="1032"/>
    <cellStyle name="20% - 强调文字颜色 3 5 4" xfId="1033"/>
    <cellStyle name="20% - 强调文字颜色 3 5_2015财政决算公开" xfId="1034"/>
    <cellStyle name="20% - 强调文字颜色 3 6" xfId="1035"/>
    <cellStyle name="20% - 强调文字颜色 3 6 2" xfId="1036"/>
    <cellStyle name="20% - 强调文字颜色 3 6 2 2" xfId="1037"/>
    <cellStyle name="20% - 强调文字颜色 3 6 3" xfId="1038"/>
    <cellStyle name="20% - 强调文字颜色 3 6_2015财政决算公开" xfId="1039"/>
    <cellStyle name="20% - 强调文字颜色 3 7" xfId="1040"/>
    <cellStyle name="20% - 强调文字颜色 3 7 2" xfId="1041"/>
    <cellStyle name="20% - 强调文字颜色 3 8" xfId="1042"/>
    <cellStyle name="20% - 强调文字颜色 3 9" xfId="1043"/>
    <cellStyle name="20% - 强调文字颜色 4 2" xfId="1044"/>
    <cellStyle name="20% - 强调文字颜色 4 2 2" xfId="1045"/>
    <cellStyle name="20% - 强调文字颜色 4 2 2 2" xfId="1046"/>
    <cellStyle name="20% - 强调文字颜色 4 2 2 2 2" xfId="1047"/>
    <cellStyle name="20% - 强调文字颜色 4 2 2 2 2 2" xfId="1048"/>
    <cellStyle name="20% - 强调文字颜色 4 2 2 2 3" xfId="1049"/>
    <cellStyle name="20% - 强调文字颜色 4 2 2 2_2015财政决算公开" xfId="1050"/>
    <cellStyle name="20% - 强调文字颜色 4 2 2 3" xfId="1051"/>
    <cellStyle name="20% - 强调文字颜色 4 2 2 3 2" xfId="1052"/>
    <cellStyle name="20% - 强调文字颜色 4 2 2 4" xfId="1053"/>
    <cellStyle name="20% - 强调文字颜色 4 2 2_2015财政决算公开" xfId="1054"/>
    <cellStyle name="20% - 强调文字颜色 4 2 3" xfId="1055"/>
    <cellStyle name="20% - 强调文字颜色 4 2 3 2" xfId="1056"/>
    <cellStyle name="20% - 强调文字颜色 4 2 3 2 2" xfId="1057"/>
    <cellStyle name="20% - 强调文字颜色 4 2 3 2 2 2" xfId="1058"/>
    <cellStyle name="20% - 强调文字颜色 4 2 3 2 3" xfId="1059"/>
    <cellStyle name="20% - 强调文字颜色 4 2 3 2_2015财政决算公开" xfId="1060"/>
    <cellStyle name="20% - 强调文字颜色 4 2 3 3" xfId="1061"/>
    <cellStyle name="20% - 强调文字颜色 4 2 3 3 2" xfId="1062"/>
    <cellStyle name="20% - 强调文字颜色 4 2 3 4" xfId="1063"/>
    <cellStyle name="20% - 强调文字颜色 4 2 3 5" xfId="1064"/>
    <cellStyle name="20% - 强调文字颜色 4 2 3_2015财政决算公开" xfId="1065"/>
    <cellStyle name="20% - 强调文字颜色 4 2 4" xfId="1066"/>
    <cellStyle name="20% - 强调文字颜色 4 2 4 2" xfId="1067"/>
    <cellStyle name="20% - 强调文字颜色 4 2 4 2 2" xfId="1068"/>
    <cellStyle name="20% - 强调文字颜色 4 2 4 3" xfId="1069"/>
    <cellStyle name="20% - 强调文字颜色 4 2 4 4" xfId="1070"/>
    <cellStyle name="20% - 强调文字颜色 4 2 4_2015财政决算公开" xfId="1071"/>
    <cellStyle name="20% - 强调文字颜色 4 2 5" xfId="1072"/>
    <cellStyle name="20% - 强调文字颜色 4 2 5 2" xfId="1073"/>
    <cellStyle name="20% - 强调文字颜色 4 2 6" xfId="1074"/>
    <cellStyle name="20% - 强调文字颜色 4 2 7" xfId="1075"/>
    <cellStyle name="20% - 强调文字颜色 4 2_2015财政决算公开" xfId="1076"/>
    <cellStyle name="20% - 强调文字颜色 4 3" xfId="1077"/>
    <cellStyle name="20% - 强调文字颜色 4 3 2" xfId="1078"/>
    <cellStyle name="20% - 强调文字颜色 4 3 2 2" xfId="1079"/>
    <cellStyle name="20% - 强调文字颜色 4 3 2 2 2" xfId="1080"/>
    <cellStyle name="20% - 强调文字颜色 4 3 2 2 2 2" xfId="1081"/>
    <cellStyle name="20% - 强调文字颜色 4 3 2 2 3" xfId="1082"/>
    <cellStyle name="20% - 强调文字颜色 4 3 2 2_2015财政决算公开" xfId="1083"/>
    <cellStyle name="20% - 强调文字颜色 4 3 2 3" xfId="1084"/>
    <cellStyle name="20% - 强调文字颜色 4 3 2 3 2" xfId="1085"/>
    <cellStyle name="20% - 强调文字颜色 4 3 2 4" xfId="1086"/>
    <cellStyle name="20% - 强调文字颜色 4 3 2_2015财政决算公开" xfId="1087"/>
    <cellStyle name="20% - 强调文字颜色 4 3 3" xfId="1088"/>
    <cellStyle name="20% - 强调文字颜色 4 3 3 2" xfId="1089"/>
    <cellStyle name="20% - 强调文字颜色 4 3 3 2 2" xfId="1090"/>
    <cellStyle name="20% - 强调文字颜色 4 3 3 3" xfId="1091"/>
    <cellStyle name="20% - 强调文字颜色 4 3 3_2015财政决算公开" xfId="1092"/>
    <cellStyle name="20% - 强调文字颜色 4 3 4" xfId="1093"/>
    <cellStyle name="20% - 强调文字颜色 4 3 4 2" xfId="1094"/>
    <cellStyle name="20% - 强调文字颜色 4 3 5" xfId="1095"/>
    <cellStyle name="20% - 强调文字颜色 4 3_2015财政决算公开" xfId="1096"/>
    <cellStyle name="20% - 强调文字颜色 4 4" xfId="1097"/>
    <cellStyle name="20% - 强调文字颜色 4 4 2" xfId="1098"/>
    <cellStyle name="20% - 强调文字颜色 4 4 2 2" xfId="1099"/>
    <cellStyle name="20% - 强调文字颜色 4 4 2 2 2" xfId="1100"/>
    <cellStyle name="20% - 强调文字颜色 4 4 2 3" xfId="1101"/>
    <cellStyle name="20% - 强调文字颜色 4 4 2_2015财政决算公开" xfId="1102"/>
    <cellStyle name="20% - 强调文字颜色 4 4 3" xfId="1103"/>
    <cellStyle name="20% - 强调文字颜色 4 4 3 2" xfId="1104"/>
    <cellStyle name="20% - 强调文字颜色 4 4 4" xfId="1105"/>
    <cellStyle name="20% - 强调文字颜色 4 4_2015财政决算公开" xfId="1106"/>
    <cellStyle name="20% - 强调文字颜色 4 5" xfId="1107"/>
    <cellStyle name="20% - 强调文字颜色 4 5 2" xfId="1108"/>
    <cellStyle name="20% - 强调文字颜色 4 5 2 2" xfId="1109"/>
    <cellStyle name="20% - 强调文字颜色 4 5 2 2 2" xfId="1110"/>
    <cellStyle name="20% - 强调文字颜色 4 5 2 3" xfId="1111"/>
    <cellStyle name="20% - 强调文字颜色 4 5 2_2015财政决算公开" xfId="1112"/>
    <cellStyle name="20% - 强调文字颜色 4 5 3" xfId="1113"/>
    <cellStyle name="20% - 强调文字颜色 4 5 3 2" xfId="1114"/>
    <cellStyle name="20% - 强调文字颜色 4 5 4" xfId="1115"/>
    <cellStyle name="20% - 强调文字颜色 4 5_2015财政决算公开" xfId="1116"/>
    <cellStyle name="20% - 强调文字颜色 4 6" xfId="1117"/>
    <cellStyle name="20% - 强调文字颜色 4 6 2" xfId="1118"/>
    <cellStyle name="20% - 强调文字颜色 4 6 2 2" xfId="1119"/>
    <cellStyle name="20% - 强调文字颜色 4 6 3" xfId="1120"/>
    <cellStyle name="20% - 强调文字颜色 4 6_2015财政决算公开" xfId="1121"/>
    <cellStyle name="20% - 强调文字颜色 4 7" xfId="1122"/>
    <cellStyle name="20% - 强调文字颜色 4 7 2" xfId="1123"/>
    <cellStyle name="20% - 强调文字颜色 4 8" xfId="1124"/>
    <cellStyle name="20% - 强调文字颜色 4 9" xfId="1125"/>
    <cellStyle name="20% - 强调文字颜色 5 2" xfId="1126"/>
    <cellStyle name="20% - 强调文字颜色 5 2 2" xfId="1127"/>
    <cellStyle name="20% - 强调文字颜色 5 2 2 2" xfId="1128"/>
    <cellStyle name="20% - 强调文字颜色 5 2 2 2 2" xfId="1129"/>
    <cellStyle name="20% - 强调文字颜色 5 2 2 2 2 2" xfId="1130"/>
    <cellStyle name="20% - 强调文字颜色 5 2 2 2 3" xfId="1131"/>
    <cellStyle name="20% - 强调文字颜色 5 2 2 2_2015财政决算公开" xfId="1132"/>
    <cellStyle name="20% - 强调文字颜色 5 2 2 3" xfId="1133"/>
    <cellStyle name="20% - 强调文字颜色 5 2 2 3 2" xfId="1134"/>
    <cellStyle name="20% - 强调文字颜色 5 2 2 4" xfId="1135"/>
    <cellStyle name="20% - 强调文字颜色 5 2 2_2015财政决算公开" xfId="1136"/>
    <cellStyle name="20% - 强调文字颜色 5 2 3" xfId="1137"/>
    <cellStyle name="20% - 强调文字颜色 5 2 3 2" xfId="1138"/>
    <cellStyle name="20% - 强调文字颜色 5 2 3 2 2" xfId="1139"/>
    <cellStyle name="20% - 强调文字颜色 5 2 3 3" xfId="1140"/>
    <cellStyle name="20% - 强调文字颜色 5 2 3_2015财政决算公开" xfId="1141"/>
    <cellStyle name="20% - 强调文字颜色 5 2 4" xfId="1142"/>
    <cellStyle name="20% - 强调文字颜色 5 2 4 2" xfId="1143"/>
    <cellStyle name="20% - 强调文字颜色 5 2 5" xfId="1144"/>
    <cellStyle name="20% - 强调文字颜色 5 2_2015财政决算公开" xfId="1145"/>
    <cellStyle name="20% - 强调文字颜色 5 3" xfId="1146"/>
    <cellStyle name="20% - 强调文字颜色 5 3 2" xfId="1147"/>
    <cellStyle name="20% - 强调文字颜色 5 3 2 2" xfId="1148"/>
    <cellStyle name="20% - 强调文字颜色 5 3 2 2 2" xfId="1149"/>
    <cellStyle name="20% - 强调文字颜色 5 3 2 2 2 2" xfId="1150"/>
    <cellStyle name="20% - 强调文字颜色 5 3 2 2 3" xfId="1151"/>
    <cellStyle name="20% - 强调文字颜色 5 3 2 2_2015财政决算公开" xfId="1152"/>
    <cellStyle name="20% - 强调文字颜色 5 3 2 3" xfId="1153"/>
    <cellStyle name="20% - 强调文字颜色 5 3 2 3 2" xfId="1154"/>
    <cellStyle name="20% - 强调文字颜色 5 3 2 4" xfId="1155"/>
    <cellStyle name="20% - 强调文字颜色 5 3 2_2015财政决算公开" xfId="1156"/>
    <cellStyle name="20% - 强调文字颜色 5 3 3" xfId="1157"/>
    <cellStyle name="20% - 强调文字颜色 5 3 3 2" xfId="1158"/>
    <cellStyle name="20% - 强调文字颜色 5 3 3 2 2" xfId="1159"/>
    <cellStyle name="20% - 强调文字颜色 5 3 3 3" xfId="1160"/>
    <cellStyle name="20% - 强调文字颜色 5 3 3_2015财政决算公开" xfId="1161"/>
    <cellStyle name="20% - 强调文字颜色 5 3 4" xfId="1162"/>
    <cellStyle name="20% - 强调文字颜色 5 3 4 2" xfId="1163"/>
    <cellStyle name="20% - 强调文字颜色 5 3 5" xfId="1164"/>
    <cellStyle name="20% - 强调文字颜色 5 3_2015财政决算公开" xfId="1165"/>
    <cellStyle name="20% - 强调文字颜色 5 4" xfId="1166"/>
    <cellStyle name="20% - 强调文字颜色 5 4 2" xfId="1167"/>
    <cellStyle name="20% - 强调文字颜色 5 4 2 2" xfId="1168"/>
    <cellStyle name="20% - 强调文字颜色 5 4 2 2 2" xfId="1169"/>
    <cellStyle name="20% - 强调文字颜色 5 4 2 3" xfId="1170"/>
    <cellStyle name="20% - 强调文字颜色 5 4 2_2015财政决算公开" xfId="1171"/>
    <cellStyle name="20% - 强调文字颜色 5 4 3" xfId="1172"/>
    <cellStyle name="20% - 强调文字颜色 5 4 3 2" xfId="1173"/>
    <cellStyle name="20% - 强调文字颜色 5 4 4" xfId="1174"/>
    <cellStyle name="20% - 强调文字颜色 5 4_2015财政决算公开" xfId="1175"/>
    <cellStyle name="20% - 强调文字颜色 5 5" xfId="1176"/>
    <cellStyle name="20% - 强调文字颜色 5 5 2" xfId="1177"/>
    <cellStyle name="20% - 强调文字颜色 5 5 2 2" xfId="1178"/>
    <cellStyle name="20% - 强调文字颜色 5 5 2 2 2" xfId="1179"/>
    <cellStyle name="20% - 强调文字颜色 5 5 2 3" xfId="1180"/>
    <cellStyle name="20% - 强调文字颜色 5 5 2_2015财政决算公开" xfId="1181"/>
    <cellStyle name="20% - 强调文字颜色 5 5 3" xfId="1182"/>
    <cellStyle name="20% - 强调文字颜色 5 5 3 2" xfId="1183"/>
    <cellStyle name="20% - 强调文字颜色 5 5 4" xfId="1184"/>
    <cellStyle name="20% - 强调文字颜色 5 5_2015财政决算公开" xfId="1185"/>
    <cellStyle name="20% - 强调文字颜色 5 6" xfId="1186"/>
    <cellStyle name="20% - 强调文字颜色 5 6 2" xfId="1187"/>
    <cellStyle name="20% - 强调文字颜色 5 6 2 2" xfId="1188"/>
    <cellStyle name="20% - 强调文字颜色 5 6 3" xfId="1189"/>
    <cellStyle name="20% - 强调文字颜色 5 6_2015财政决算公开" xfId="1190"/>
    <cellStyle name="20% - 强调文字颜色 5 7" xfId="1191"/>
    <cellStyle name="20% - 强调文字颜色 5 7 2" xfId="1192"/>
    <cellStyle name="20% - 强调文字颜色 5 8" xfId="1193"/>
    <cellStyle name="20% - 强调文字颜色 6 2" xfId="1194"/>
    <cellStyle name="20% - 强调文字颜色 6 2 2" xfId="1195"/>
    <cellStyle name="20% - 强调文字颜色 6 2 2 2" xfId="1196"/>
    <cellStyle name="20% - 强调文字颜色 6 2 2 2 2" xfId="1197"/>
    <cellStyle name="20% - 强调文字颜色 6 2 2 2 2 2" xfId="1198"/>
    <cellStyle name="20% - 强调文字颜色 6 2 2 2 3" xfId="1199"/>
    <cellStyle name="20% - 强调文字颜色 6 2 2 2_2015财政决算公开" xfId="1200"/>
    <cellStyle name="20% - 强调文字颜色 6 2 2 3" xfId="1201"/>
    <cellStyle name="20% - 强调文字颜色 6 2 2 3 2" xfId="1202"/>
    <cellStyle name="20% - 强调文字颜色 6 2 2 4" xfId="1203"/>
    <cellStyle name="20% - 强调文字颜色 6 2 2_2015财政决算公开" xfId="1204"/>
    <cellStyle name="20% - 强调文字颜色 6 2 3" xfId="1205"/>
    <cellStyle name="20% - 强调文字颜色 6 2 3 2" xfId="1206"/>
    <cellStyle name="20% - 强调文字颜色 6 2 3 2 2" xfId="1207"/>
    <cellStyle name="20% - 强调文字颜色 6 2 3 3" xfId="1208"/>
    <cellStyle name="20% - 强调文字颜色 6 2 3_2015财政决算公开" xfId="1209"/>
    <cellStyle name="20% - 强调文字颜色 6 2 4" xfId="1210"/>
    <cellStyle name="20% - 强调文字颜色 6 2 4 2" xfId="1211"/>
    <cellStyle name="20% - 强调文字颜色 6 2 5" xfId="1212"/>
    <cellStyle name="20% - 强调文字颜色 6 2_2015财政决算公开" xfId="1213"/>
    <cellStyle name="20% - 强调文字颜色 6 3" xfId="1214"/>
    <cellStyle name="20% - 强调文字颜色 6 3 2" xfId="1215"/>
    <cellStyle name="20% - 强调文字颜色 6 3 2 2" xfId="1216"/>
    <cellStyle name="20% - 强调文字颜色 6 3 2 2 2" xfId="1217"/>
    <cellStyle name="20% - 强调文字颜色 6 3 2 2 2 2" xfId="1218"/>
    <cellStyle name="20% - 强调文字颜色 6 3 2 2 3" xfId="1219"/>
    <cellStyle name="20% - 强调文字颜色 6 3 2 2_2015财政决算公开" xfId="1220"/>
    <cellStyle name="20% - 强调文字颜色 6 3 2 3" xfId="1221"/>
    <cellStyle name="20% - 强调文字颜色 6 3 2 3 2" xfId="1222"/>
    <cellStyle name="20% - 强调文字颜色 6 3 2 4" xfId="1223"/>
    <cellStyle name="20% - 强调文字颜色 6 3 2_2015财政决算公开" xfId="1224"/>
    <cellStyle name="20% - 强调文字颜色 6 3 3" xfId="1225"/>
    <cellStyle name="20% - 强调文字颜色 6 3 3 2" xfId="1226"/>
    <cellStyle name="20% - 强调文字颜色 6 3 3 2 2" xfId="1227"/>
    <cellStyle name="20% - 强调文字颜色 6 3 3 3" xfId="1228"/>
    <cellStyle name="20% - 强调文字颜色 6 3 3_2015财政决算公开" xfId="1229"/>
    <cellStyle name="20% - 强调文字颜色 6 3 4" xfId="1230"/>
    <cellStyle name="20% - 强调文字颜色 6 3 4 2" xfId="1231"/>
    <cellStyle name="20% - 强调文字颜色 6 3 5" xfId="1232"/>
    <cellStyle name="20% - 强调文字颜色 6 3_2015财政决算公开" xfId="1233"/>
    <cellStyle name="20% - 强调文字颜色 6 4" xfId="1234"/>
    <cellStyle name="20% - 强调文字颜色 6 4 2" xfId="1235"/>
    <cellStyle name="20% - 强调文字颜色 6 4 2 2" xfId="1236"/>
    <cellStyle name="20% - 强调文字颜色 6 4 2 2 2" xfId="1237"/>
    <cellStyle name="20% - 强调文字颜色 6 4 2 3" xfId="1238"/>
    <cellStyle name="20% - 强调文字颜色 6 4 2_2015财政决算公开" xfId="1239"/>
    <cellStyle name="20% - 强调文字颜色 6 4 3" xfId="1240"/>
    <cellStyle name="20% - 强调文字颜色 6 4 3 2" xfId="1241"/>
    <cellStyle name="20% - 强调文字颜色 6 4 4" xfId="1242"/>
    <cellStyle name="20% - 强调文字颜色 6 4_2015财政决算公开" xfId="1243"/>
    <cellStyle name="20% - 强调文字颜色 6 5" xfId="1244"/>
    <cellStyle name="20% - 强调文字颜色 6 5 2" xfId="1245"/>
    <cellStyle name="20% - 强调文字颜色 6 5 2 2" xfId="1246"/>
    <cellStyle name="20% - 强调文字颜色 6 5 2 2 2" xfId="1247"/>
    <cellStyle name="20% - 强调文字颜色 6 5 2 3" xfId="1248"/>
    <cellStyle name="20% - 强调文字颜色 6 5 2_2015财政决算公开" xfId="1249"/>
    <cellStyle name="20% - 强调文字颜色 6 5 3" xfId="1250"/>
    <cellStyle name="20% - 强调文字颜色 6 5 3 2" xfId="1251"/>
    <cellStyle name="20% - 强调文字颜色 6 5 4" xfId="1252"/>
    <cellStyle name="20% - 强调文字颜色 6 5_2015财政决算公开" xfId="1253"/>
    <cellStyle name="20% - 强调文字颜色 6 6" xfId="1254"/>
    <cellStyle name="20% - 强调文字颜色 6 6 2" xfId="1255"/>
    <cellStyle name="20% - 强调文字颜色 6 6 2 2" xfId="1256"/>
    <cellStyle name="20% - 强调文字颜色 6 6 3" xfId="1257"/>
    <cellStyle name="20% - 强调文字颜色 6 6_2015财政决算公开" xfId="1258"/>
    <cellStyle name="20% - 强调文字颜色 6 7" xfId="1259"/>
    <cellStyle name="20% - 强调文字颜色 6 7 2" xfId="1260"/>
    <cellStyle name="20% - 强调文字颜色 6 8" xfId="1261"/>
    <cellStyle name="20% - 着色 1" xfId="1262"/>
    <cellStyle name="20% - 着色 1 2" xfId="1263"/>
    <cellStyle name="20% - 着色 2" xfId="1264"/>
    <cellStyle name="20% - 着色 2 2" xfId="1265"/>
    <cellStyle name="20% - 着色 3" xfId="1266"/>
    <cellStyle name="20% - 着色 3 2" xfId="1267"/>
    <cellStyle name="20% - 着色 4" xfId="1268"/>
    <cellStyle name="20% - 着色 4 2" xfId="1269"/>
    <cellStyle name="20% - 着色 5" xfId="1270"/>
    <cellStyle name="20% - 着色 5 2" xfId="1271"/>
    <cellStyle name="20% - 着色 6" xfId="1272"/>
    <cellStyle name="20% - 着色 6 2" xfId="1273"/>
    <cellStyle name="40% - 强调文字颜色 1 2" xfId="1274"/>
    <cellStyle name="40% - 强调文字颜色 1 2 2" xfId="1275"/>
    <cellStyle name="40% - 强调文字颜色 1 2 2 2" xfId="1276"/>
    <cellStyle name="40% - 强调文字颜色 1 2 2 2 2" xfId="1277"/>
    <cellStyle name="40% - 强调文字颜色 1 2 2 2 2 2" xfId="1278"/>
    <cellStyle name="40% - 强调文字颜色 1 2 2 2 3" xfId="1279"/>
    <cellStyle name="40% - 强调文字颜色 1 2 2 2_2015财政决算公开" xfId="1280"/>
    <cellStyle name="40% - 强调文字颜色 1 2 2 3" xfId="1281"/>
    <cellStyle name="40% - 强调文字颜色 1 2 2 3 2" xfId="1282"/>
    <cellStyle name="40% - 强调文字颜色 1 2 2 4" xfId="1283"/>
    <cellStyle name="40% - 强调文字颜色 1 2 2_2015财政决算公开" xfId="1284"/>
    <cellStyle name="40% - 强调文字颜色 1 2 3" xfId="1285"/>
    <cellStyle name="40% - 强调文字颜色 1 2 3 2" xfId="1286"/>
    <cellStyle name="40% - 强调文字颜色 1 2 3 2 2" xfId="1287"/>
    <cellStyle name="40% - 强调文字颜色 1 2 3 2 2 2" xfId="1288"/>
    <cellStyle name="40% - 强调文字颜色 1 2 3 2 3" xfId="1289"/>
    <cellStyle name="40% - 强调文字颜色 1 2 3 2_2015财政决算公开" xfId="1290"/>
    <cellStyle name="40% - 强调文字颜色 1 2 3 3" xfId="1291"/>
    <cellStyle name="40% - 强调文字颜色 1 2 3 3 2" xfId="1292"/>
    <cellStyle name="40% - 强调文字颜色 1 2 3 4" xfId="1293"/>
    <cellStyle name="40% - 强调文字颜色 1 2 3 5" xfId="1294"/>
    <cellStyle name="40% - 强调文字颜色 1 2 3_2015财政决算公开" xfId="1295"/>
    <cellStyle name="40% - 强调文字颜色 1 2 4" xfId="1296"/>
    <cellStyle name="40% - 强调文字颜色 1 2 4 2" xfId="1297"/>
    <cellStyle name="40% - 强调文字颜色 1 2 4 2 2" xfId="1298"/>
    <cellStyle name="40% - 强调文字颜色 1 2 4 3" xfId="1299"/>
    <cellStyle name="40% - 强调文字颜色 1 2 4 4" xfId="1300"/>
    <cellStyle name="40% - 强调文字颜色 1 2 4_2015财政决算公开" xfId="1301"/>
    <cellStyle name="40% - 强调文字颜色 1 2 5" xfId="1302"/>
    <cellStyle name="40% - 强调文字颜色 1 2 5 2" xfId="1303"/>
    <cellStyle name="40% - 强调文字颜色 1 2 6" xfId="1304"/>
    <cellStyle name="40% - 强调文字颜色 1 2 7" xfId="1305"/>
    <cellStyle name="40% - 强调文字颜色 1 2_2015财政决算公开" xfId="1306"/>
    <cellStyle name="40% - 强调文字颜色 1 3" xfId="1307"/>
    <cellStyle name="40% - 强调文字颜色 1 3 2" xfId="1308"/>
    <cellStyle name="40% - 强调文字颜色 1 3 2 2" xfId="1309"/>
    <cellStyle name="40% - 强调文字颜色 1 3 2 2 2" xfId="1310"/>
    <cellStyle name="40% - 强调文字颜色 1 3 2 2 2 2" xfId="1311"/>
    <cellStyle name="40% - 强调文字颜色 1 3 2 2 3" xfId="1312"/>
    <cellStyle name="40% - 强调文字颜色 1 3 2 2_2015财政决算公开" xfId="1313"/>
    <cellStyle name="40% - 强调文字颜色 1 3 2 3" xfId="1314"/>
    <cellStyle name="40% - 强调文字颜色 1 3 2 3 2" xfId="1315"/>
    <cellStyle name="40% - 强调文字颜色 1 3 2 4" xfId="1316"/>
    <cellStyle name="40% - 强调文字颜色 1 3 2_2015财政决算公开" xfId="1317"/>
    <cellStyle name="40% - 强调文字颜色 1 3 3" xfId="1318"/>
    <cellStyle name="40% - 强调文字颜色 1 3 3 2" xfId="1319"/>
    <cellStyle name="40% - 强调文字颜色 1 3 3 2 2" xfId="1320"/>
    <cellStyle name="40% - 强调文字颜色 1 3 3 3" xfId="1321"/>
    <cellStyle name="40% - 强调文字颜色 1 3 3_2015财政决算公开" xfId="1322"/>
    <cellStyle name="40% - 强调文字颜色 1 3 4" xfId="1323"/>
    <cellStyle name="40% - 强调文字颜色 1 3 4 2" xfId="1324"/>
    <cellStyle name="40% - 强调文字颜色 1 3 5" xfId="1325"/>
    <cellStyle name="40% - 强调文字颜色 1 3_2015财政决算公开" xfId="1326"/>
    <cellStyle name="40% - 强调文字颜色 1 4" xfId="1327"/>
    <cellStyle name="40% - 强调文字颜色 1 4 2" xfId="1328"/>
    <cellStyle name="40% - 强调文字颜色 1 4 2 2" xfId="1329"/>
    <cellStyle name="40% - 强调文字颜色 1 4 2 2 2" xfId="1330"/>
    <cellStyle name="40% - 强调文字颜色 1 4 2 3" xfId="1331"/>
    <cellStyle name="40% - 强调文字颜色 1 4 2_2015财政决算公开" xfId="1332"/>
    <cellStyle name="40% - 强调文字颜色 1 4 3" xfId="1333"/>
    <cellStyle name="40% - 强调文字颜色 1 4 3 2" xfId="1334"/>
    <cellStyle name="40% - 强调文字颜色 1 4 4" xfId="1335"/>
    <cellStyle name="40% - 强调文字颜色 1 4_2015财政决算公开" xfId="1336"/>
    <cellStyle name="40% - 强调文字颜色 1 5" xfId="1337"/>
    <cellStyle name="40% - 强调文字颜色 1 5 2" xfId="1338"/>
    <cellStyle name="40% - 强调文字颜色 1 5 2 2" xfId="1339"/>
    <cellStyle name="40% - 强调文字颜色 1 5 2 2 2" xfId="1340"/>
    <cellStyle name="40% - 强调文字颜色 1 5 2 3" xfId="1341"/>
    <cellStyle name="40% - 强调文字颜色 1 5 2_2015财政决算公开" xfId="1342"/>
    <cellStyle name="40% - 强调文字颜色 1 5 3" xfId="1343"/>
    <cellStyle name="40% - 强调文字颜色 1 5 3 2" xfId="1344"/>
    <cellStyle name="40% - 强调文字颜色 1 5 4" xfId="1345"/>
    <cellStyle name="40% - 强调文字颜色 1 5_2015财政决算公开" xfId="1346"/>
    <cellStyle name="40% - 强调文字颜色 1 6" xfId="1347"/>
    <cellStyle name="40% - 强调文字颜色 1 6 2" xfId="1348"/>
    <cellStyle name="40% - 强调文字颜色 1 6 2 2" xfId="1349"/>
    <cellStyle name="40% - 强调文字颜色 1 6 3" xfId="1350"/>
    <cellStyle name="40% - 强调文字颜色 1 6_2015财政决算公开" xfId="1351"/>
    <cellStyle name="40% - 强调文字颜色 1 7" xfId="1352"/>
    <cellStyle name="40% - 强调文字颜色 1 7 2" xfId="1353"/>
    <cellStyle name="40% - 强调文字颜色 1 8" xfId="1354"/>
    <cellStyle name="40% - 强调文字颜色 1 9" xfId="1355"/>
    <cellStyle name="40% - 强调文字颜色 2 2" xfId="1356"/>
    <cellStyle name="40% - 强调文字颜色 2 2 2" xfId="1357"/>
    <cellStyle name="40% - 强调文字颜色 2 2 2 2" xfId="1358"/>
    <cellStyle name="40% - 强调文字颜色 2 2 2 2 2" xfId="1359"/>
    <cellStyle name="40% - 强调文字颜色 2 2 2 2 2 2" xfId="1360"/>
    <cellStyle name="40% - 强调文字颜色 2 2 2 2 3" xfId="1361"/>
    <cellStyle name="40% - 强调文字颜色 2 2 2 2_2015财政决算公开" xfId="1362"/>
    <cellStyle name="40% - 强调文字颜色 2 2 2 3" xfId="1363"/>
    <cellStyle name="40% - 强调文字颜色 2 2 2 3 2" xfId="1364"/>
    <cellStyle name="40% - 强调文字颜色 2 2 2 4" xfId="1365"/>
    <cellStyle name="40% - 强调文字颜色 2 2 2_2015财政决算公开" xfId="1366"/>
    <cellStyle name="40% - 强调文字颜色 2 2 3" xfId="1367"/>
    <cellStyle name="40% - 强调文字颜色 2 2 3 2" xfId="1368"/>
    <cellStyle name="40% - 强调文字颜色 2 2 3 2 2" xfId="1369"/>
    <cellStyle name="40% - 强调文字颜色 2 2 3 3" xfId="1370"/>
    <cellStyle name="40% - 强调文字颜色 2 2 3_2015财政决算公开" xfId="1371"/>
    <cellStyle name="40% - 强调文字颜色 2 2 4" xfId="1372"/>
    <cellStyle name="40% - 强调文字颜色 2 2 4 2" xfId="1373"/>
    <cellStyle name="40% - 强调文字颜色 2 2 5" xfId="1374"/>
    <cellStyle name="40% - 强调文字颜色 2 2_2015财政决算公开" xfId="1375"/>
    <cellStyle name="40% - 强调文字颜色 2 3" xfId="1376"/>
    <cellStyle name="40% - 强调文字颜色 2 3 2" xfId="1377"/>
    <cellStyle name="40% - 强调文字颜色 2 3 2 2" xfId="1378"/>
    <cellStyle name="40% - 强调文字颜色 2 3 2 2 2" xfId="1379"/>
    <cellStyle name="40% - 强调文字颜色 2 3 2 2 2 2" xfId="1380"/>
    <cellStyle name="40% - 强调文字颜色 2 3 2 2 3" xfId="1381"/>
    <cellStyle name="40% - 强调文字颜色 2 3 2 2_2015财政决算公开" xfId="1382"/>
    <cellStyle name="40% - 强调文字颜色 2 3 2 3" xfId="1383"/>
    <cellStyle name="40% - 强调文字颜色 2 3 2 3 2" xfId="1384"/>
    <cellStyle name="40% - 强调文字颜色 2 3 2 4" xfId="1385"/>
    <cellStyle name="40% - 强调文字颜色 2 3 2_2015财政决算公开" xfId="1386"/>
    <cellStyle name="40% - 强调文字颜色 2 3 3" xfId="1387"/>
    <cellStyle name="40% - 强调文字颜色 2 3 3 2" xfId="1388"/>
    <cellStyle name="40% - 强调文字颜色 2 3 3 2 2" xfId="1389"/>
    <cellStyle name="40% - 强调文字颜色 2 3 3 3" xfId="1390"/>
    <cellStyle name="40% - 强调文字颜色 2 3 3_2015财政决算公开" xfId="1391"/>
    <cellStyle name="40% - 强调文字颜色 2 3 4" xfId="1392"/>
    <cellStyle name="40% - 强调文字颜色 2 3 4 2" xfId="1393"/>
    <cellStyle name="40% - 强调文字颜色 2 3 5" xfId="1394"/>
    <cellStyle name="40% - 强调文字颜色 2 3_2015财政决算公开" xfId="1395"/>
    <cellStyle name="40% - 强调文字颜色 2 4" xfId="1396"/>
    <cellStyle name="40% - 强调文字颜色 2 4 2" xfId="1397"/>
    <cellStyle name="40% - 强调文字颜色 2 4 2 2" xfId="1398"/>
    <cellStyle name="40% - 强调文字颜色 2 4 2 2 2" xfId="1399"/>
    <cellStyle name="40% - 强调文字颜色 2 4 2 3" xfId="1400"/>
    <cellStyle name="40% - 强调文字颜色 2 4 2_2015财政决算公开" xfId="1401"/>
    <cellStyle name="40% - 强调文字颜色 2 4 3" xfId="1402"/>
    <cellStyle name="40% - 强调文字颜色 2 4 3 2" xfId="1403"/>
    <cellStyle name="40% - 强调文字颜色 2 4 4" xfId="1404"/>
    <cellStyle name="40% - 强调文字颜色 2 4_2015财政决算公开" xfId="1405"/>
    <cellStyle name="40% - 强调文字颜色 2 5" xfId="1406"/>
    <cellStyle name="40% - 强调文字颜色 2 5 2" xfId="1407"/>
    <cellStyle name="40% - 强调文字颜色 2 5 2 2" xfId="1408"/>
    <cellStyle name="40% - 强调文字颜色 2 5 2 2 2" xfId="1409"/>
    <cellStyle name="40% - 强调文字颜色 2 5 2 3" xfId="1410"/>
    <cellStyle name="40% - 强调文字颜色 2 5 2_2015财政决算公开" xfId="1411"/>
    <cellStyle name="40% - 强调文字颜色 2 5 3" xfId="1412"/>
    <cellStyle name="40% - 强调文字颜色 2 5 3 2" xfId="1413"/>
    <cellStyle name="40% - 强调文字颜色 2 5 4" xfId="1414"/>
    <cellStyle name="40% - 强调文字颜色 2 5_2015财政决算公开" xfId="1415"/>
    <cellStyle name="40% - 强调文字颜色 2 6" xfId="1416"/>
    <cellStyle name="40% - 强调文字颜色 2 6 2" xfId="1417"/>
    <cellStyle name="40% - 强调文字颜色 2 6 2 2" xfId="1418"/>
    <cellStyle name="40% - 强调文字颜色 2 6 3" xfId="1419"/>
    <cellStyle name="40% - 强调文字颜色 2 6_2015财政决算公开" xfId="1420"/>
    <cellStyle name="40% - 强调文字颜色 2 7" xfId="1421"/>
    <cellStyle name="40% - 强调文字颜色 2 7 2" xfId="1422"/>
    <cellStyle name="40% - 强调文字颜色 2 8" xfId="1423"/>
    <cellStyle name="40% - 强调文字颜色 3 2" xfId="1424"/>
    <cellStyle name="40% - 强调文字颜色 3 2 2" xfId="1425"/>
    <cellStyle name="40% - 强调文字颜色 3 2 2 2" xfId="1426"/>
    <cellStyle name="40% - 强调文字颜色 3 2 2 2 2" xfId="1427"/>
    <cellStyle name="40% - 强调文字颜色 3 2 2 2 2 2" xfId="1428"/>
    <cellStyle name="40% - 强调文字颜色 3 2 2 2 3" xfId="1429"/>
    <cellStyle name="40% - 强调文字颜色 3 2 2 2_2015财政决算公开" xfId="1430"/>
    <cellStyle name="40% - 强调文字颜色 3 2 2 3" xfId="1431"/>
    <cellStyle name="40% - 强调文字颜色 3 2 2 3 2" xfId="1432"/>
    <cellStyle name="40% - 强调文字颜色 3 2 2 4" xfId="1433"/>
    <cellStyle name="40% - 强调文字颜色 3 2 2_2015财政决算公开" xfId="1434"/>
    <cellStyle name="40% - 强调文字颜色 3 2 3" xfId="1435"/>
    <cellStyle name="40% - 强调文字颜色 3 2 3 2" xfId="1436"/>
    <cellStyle name="40% - 强调文字颜色 3 2 3 2 2" xfId="1437"/>
    <cellStyle name="40% - 强调文字颜色 3 2 3 2 2 2" xfId="1438"/>
    <cellStyle name="40% - 强调文字颜色 3 2 3 2 3" xfId="1439"/>
    <cellStyle name="40% - 强调文字颜色 3 2 3 2_2015财政决算公开" xfId="1440"/>
    <cellStyle name="40% - 强调文字颜色 3 2 3 3" xfId="1441"/>
    <cellStyle name="40% - 强调文字颜色 3 2 3 3 2" xfId="1442"/>
    <cellStyle name="40% - 强调文字颜色 3 2 3 4" xfId="1443"/>
    <cellStyle name="40% - 强调文字颜色 3 2 3 5" xfId="1444"/>
    <cellStyle name="40% - 强调文字颜色 3 2 3_2015财政决算公开" xfId="1445"/>
    <cellStyle name="40% - 强调文字颜色 3 2 4" xfId="1446"/>
    <cellStyle name="40% - 强调文字颜色 3 2 4 2" xfId="1447"/>
    <cellStyle name="40% - 强调文字颜色 3 2 4 2 2" xfId="1448"/>
    <cellStyle name="40% - 强调文字颜色 3 2 4 3" xfId="1449"/>
    <cellStyle name="40% - 强调文字颜色 3 2 4 4" xfId="1450"/>
    <cellStyle name="40% - 强调文字颜色 3 2 4_2015财政决算公开" xfId="1451"/>
    <cellStyle name="40% - 强调文字颜色 3 2 5" xfId="1452"/>
    <cellStyle name="40% - 强调文字颜色 3 2 5 2" xfId="1453"/>
    <cellStyle name="40% - 强调文字颜色 3 2 6" xfId="1454"/>
    <cellStyle name="40% - 强调文字颜色 3 2 7" xfId="1455"/>
    <cellStyle name="40% - 强调文字颜色 3 2_2015财政决算公开" xfId="1456"/>
    <cellStyle name="40% - 强调文字颜色 3 3" xfId="1457"/>
    <cellStyle name="40% - 强调文字颜色 3 3 2" xfId="1458"/>
    <cellStyle name="40% - 强调文字颜色 3 3 2 2" xfId="1459"/>
    <cellStyle name="40% - 强调文字颜色 3 3 2 2 2" xfId="1460"/>
    <cellStyle name="40% - 强调文字颜色 3 3 2 2 2 2" xfId="1461"/>
    <cellStyle name="40% - 强调文字颜色 3 3 2 2 3" xfId="1462"/>
    <cellStyle name="40% - 强调文字颜色 3 3 2 2_2015财政决算公开" xfId="1463"/>
    <cellStyle name="40% - 强调文字颜色 3 3 2 3" xfId="1464"/>
    <cellStyle name="40% - 强调文字颜色 3 3 2 3 2" xfId="1465"/>
    <cellStyle name="40% - 强调文字颜色 3 3 2 4" xfId="1466"/>
    <cellStyle name="40% - 强调文字颜色 3 3 2_2015财政决算公开" xfId="1467"/>
    <cellStyle name="40% - 强调文字颜色 3 3 3" xfId="1468"/>
    <cellStyle name="40% - 强调文字颜色 3 3 3 2" xfId="1469"/>
    <cellStyle name="40% - 强调文字颜色 3 3 3 2 2" xfId="1470"/>
    <cellStyle name="40% - 强调文字颜色 3 3 3 3" xfId="1471"/>
    <cellStyle name="40% - 强调文字颜色 3 3 3_2015财政决算公开" xfId="1472"/>
    <cellStyle name="40% - 强调文字颜色 3 3 4" xfId="1473"/>
    <cellStyle name="40% - 强调文字颜色 3 3 4 2" xfId="1474"/>
    <cellStyle name="40% - 强调文字颜色 3 3 5" xfId="1475"/>
    <cellStyle name="40% - 强调文字颜色 3 3_2015财政决算公开" xfId="1476"/>
    <cellStyle name="40% - 强调文字颜色 3 4" xfId="1477"/>
    <cellStyle name="40% - 强调文字颜色 3 4 2" xfId="1478"/>
    <cellStyle name="40% - 强调文字颜色 3 4 2 2" xfId="1479"/>
    <cellStyle name="40% - 强调文字颜色 3 4 2 2 2" xfId="1480"/>
    <cellStyle name="40% - 强调文字颜色 3 4 2 3" xfId="1481"/>
    <cellStyle name="40% - 强调文字颜色 3 4 2_2015财政决算公开" xfId="1482"/>
    <cellStyle name="40% - 强调文字颜色 3 4 3" xfId="1483"/>
    <cellStyle name="40% - 强调文字颜色 3 4 3 2" xfId="1484"/>
    <cellStyle name="40% - 强调文字颜色 3 4 4" xfId="1485"/>
    <cellStyle name="40% - 强调文字颜色 3 4_2015财政决算公开" xfId="1486"/>
    <cellStyle name="40% - 强调文字颜色 3 5" xfId="1487"/>
    <cellStyle name="40% - 强调文字颜色 3 5 2" xfId="1488"/>
    <cellStyle name="40% - 强调文字颜色 3 5 2 2" xfId="1489"/>
    <cellStyle name="40% - 强调文字颜色 3 5 2 2 2" xfId="1490"/>
    <cellStyle name="40% - 强调文字颜色 3 5 2 3" xfId="1491"/>
    <cellStyle name="40% - 强调文字颜色 3 5 2_2015财政决算公开" xfId="1492"/>
    <cellStyle name="40% - 强调文字颜色 3 5 3" xfId="1493"/>
    <cellStyle name="40% - 强调文字颜色 3 5 3 2" xfId="1494"/>
    <cellStyle name="40% - 强调文字颜色 3 5 4" xfId="1495"/>
    <cellStyle name="40% - 强调文字颜色 3 5_2015财政决算公开" xfId="1496"/>
    <cellStyle name="40% - 强调文字颜色 3 6" xfId="1497"/>
    <cellStyle name="40% - 强调文字颜色 3 6 2" xfId="1498"/>
    <cellStyle name="40% - 强调文字颜色 3 6 2 2" xfId="1499"/>
    <cellStyle name="40% - 强调文字颜色 3 6 3" xfId="1500"/>
    <cellStyle name="40% - 强调文字颜色 3 6_2015财政决算公开" xfId="1501"/>
    <cellStyle name="40% - 强调文字颜色 3 7" xfId="1502"/>
    <cellStyle name="40% - 强调文字颜色 3 7 2" xfId="1503"/>
    <cellStyle name="40% - 强调文字颜色 3 8" xfId="1504"/>
    <cellStyle name="40% - 强调文字颜色 3 9" xfId="1505"/>
    <cellStyle name="40% - 强调文字颜色 4 2" xfId="1506"/>
    <cellStyle name="40% - 强调文字颜色 4 2 2" xfId="1507"/>
    <cellStyle name="40% - 强调文字颜色 4 2 2 2" xfId="1508"/>
    <cellStyle name="40% - 强调文字颜色 4 2 2 2 2" xfId="1509"/>
    <cellStyle name="40% - 强调文字颜色 4 2 2 2 2 2" xfId="1510"/>
    <cellStyle name="40% - 强调文字颜色 4 2 2 2 3" xfId="1511"/>
    <cellStyle name="40% - 强调文字颜色 4 2 2 2_2015财政决算公开" xfId="1512"/>
    <cellStyle name="40% - 强调文字颜色 4 2 2 3" xfId="1513"/>
    <cellStyle name="40% - 强调文字颜色 4 2 2 3 2" xfId="1514"/>
    <cellStyle name="40% - 强调文字颜色 4 2 2 4" xfId="1515"/>
    <cellStyle name="40% - 强调文字颜色 4 2 2_2015财政决算公开" xfId="1516"/>
    <cellStyle name="40% - 强调文字颜色 4 2 3" xfId="1517"/>
    <cellStyle name="40% - 强调文字颜色 4 2 3 2" xfId="1518"/>
    <cellStyle name="40% - 强调文字颜色 4 2 3 2 2" xfId="1519"/>
    <cellStyle name="40% - 强调文字颜色 4 2 3 2 2 2" xfId="1520"/>
    <cellStyle name="40% - 强调文字颜色 4 2 3 2 3" xfId="1521"/>
    <cellStyle name="40% - 强调文字颜色 4 2 3 2_2015财政决算公开" xfId="1522"/>
    <cellStyle name="40% - 强调文字颜色 4 2 3 3" xfId="1523"/>
    <cellStyle name="40% - 强调文字颜色 4 2 3 3 2" xfId="1524"/>
    <cellStyle name="40% - 强调文字颜色 4 2 3 4" xfId="1525"/>
    <cellStyle name="40% - 强调文字颜色 4 2 3 5" xfId="1526"/>
    <cellStyle name="40% - 强调文字颜色 4 2 3_2015财政决算公开" xfId="1527"/>
    <cellStyle name="40% - 强调文字颜色 4 2 4" xfId="1528"/>
    <cellStyle name="40% - 强调文字颜色 4 2 4 2" xfId="1529"/>
    <cellStyle name="40% - 强调文字颜色 4 2 4 2 2" xfId="1530"/>
    <cellStyle name="40% - 强调文字颜色 4 2 4 3" xfId="1531"/>
    <cellStyle name="40% - 强调文字颜色 4 2 4 4" xfId="1532"/>
    <cellStyle name="40% - 强调文字颜色 4 2 4_2015财政决算公开" xfId="1533"/>
    <cellStyle name="40% - 强调文字颜色 4 2 5" xfId="1534"/>
    <cellStyle name="40% - 强调文字颜色 4 2 5 2" xfId="1535"/>
    <cellStyle name="40% - 强调文字颜色 4 2 6" xfId="1536"/>
    <cellStyle name="40% - 强调文字颜色 4 2 7" xfId="1537"/>
    <cellStyle name="40% - 强调文字颜色 4 2_2015财政决算公开" xfId="1538"/>
    <cellStyle name="40% - 强调文字颜色 4 3" xfId="1539"/>
    <cellStyle name="40% - 强调文字颜色 4 3 2" xfId="1540"/>
    <cellStyle name="40% - 强调文字颜色 4 3 2 2" xfId="1541"/>
    <cellStyle name="40% - 强调文字颜色 4 3 2 2 2" xfId="1542"/>
    <cellStyle name="40% - 强调文字颜色 4 3 2 2 2 2" xfId="1543"/>
    <cellStyle name="40% - 强调文字颜色 4 3 2 2 3" xfId="1544"/>
    <cellStyle name="40% - 强调文字颜色 4 3 2 2_2015财政决算公开" xfId="1545"/>
    <cellStyle name="40% - 强调文字颜色 4 3 2 3" xfId="1546"/>
    <cellStyle name="40% - 强调文字颜色 4 3 2 3 2" xfId="1547"/>
    <cellStyle name="40% - 强调文字颜色 4 3 2 4" xfId="1548"/>
    <cellStyle name="40% - 强调文字颜色 4 3 2_2015财政决算公开" xfId="1549"/>
    <cellStyle name="40% - 强调文字颜色 4 3 3" xfId="1550"/>
    <cellStyle name="40% - 强调文字颜色 4 3 3 2" xfId="1551"/>
    <cellStyle name="40% - 强调文字颜色 4 3 3 2 2" xfId="1552"/>
    <cellStyle name="40% - 强调文字颜色 4 3 3 3" xfId="1553"/>
    <cellStyle name="40% - 强调文字颜色 4 3 3_2015财政决算公开" xfId="1554"/>
    <cellStyle name="40% - 强调文字颜色 4 3 4" xfId="1555"/>
    <cellStyle name="40% - 强调文字颜色 4 3 4 2" xfId="1556"/>
    <cellStyle name="40% - 强调文字颜色 4 3 5" xfId="1557"/>
    <cellStyle name="40% - 强调文字颜色 4 3_2015财政决算公开" xfId="1558"/>
    <cellStyle name="40% - 强调文字颜色 4 4" xfId="1559"/>
    <cellStyle name="40% - 强调文字颜色 4 4 2" xfId="1560"/>
    <cellStyle name="40% - 强调文字颜色 4 4 2 2" xfId="1561"/>
    <cellStyle name="40% - 强调文字颜色 4 4 2 2 2" xfId="1562"/>
    <cellStyle name="40% - 强调文字颜色 4 4 2 3" xfId="1563"/>
    <cellStyle name="40% - 强调文字颜色 4 4 2_2015财政决算公开" xfId="1564"/>
    <cellStyle name="40% - 强调文字颜色 4 4 3" xfId="1565"/>
    <cellStyle name="40% - 强调文字颜色 4 4 3 2" xfId="1566"/>
    <cellStyle name="40% - 强调文字颜色 4 4 4" xfId="1567"/>
    <cellStyle name="40% - 强调文字颜色 4 4_2015财政决算公开" xfId="1568"/>
    <cellStyle name="40% - 强调文字颜色 4 5" xfId="1569"/>
    <cellStyle name="40% - 强调文字颜色 4 5 2" xfId="1570"/>
    <cellStyle name="40% - 强调文字颜色 4 5 2 2" xfId="1571"/>
    <cellStyle name="40% - 强调文字颜色 4 5 2 2 2" xfId="1572"/>
    <cellStyle name="40% - 强调文字颜色 4 5 2 3" xfId="1573"/>
    <cellStyle name="40% - 强调文字颜色 4 5 2_2015财政决算公开" xfId="1574"/>
    <cellStyle name="40% - 强调文字颜色 4 5 3" xfId="1575"/>
    <cellStyle name="40% - 强调文字颜色 4 5 3 2" xfId="1576"/>
    <cellStyle name="40% - 强调文字颜色 4 5 4" xfId="1577"/>
    <cellStyle name="40% - 强调文字颜色 4 5_2015财政决算公开" xfId="1578"/>
    <cellStyle name="40% - 强调文字颜色 4 6" xfId="1579"/>
    <cellStyle name="40% - 强调文字颜色 4 6 2" xfId="1580"/>
    <cellStyle name="40% - 强调文字颜色 4 6 2 2" xfId="1581"/>
    <cellStyle name="40% - 强调文字颜色 4 6 3" xfId="1582"/>
    <cellStyle name="40% - 强调文字颜色 4 6_2015财政决算公开" xfId="1583"/>
    <cellStyle name="40% - 强调文字颜色 4 7" xfId="1584"/>
    <cellStyle name="40% - 强调文字颜色 4 7 2" xfId="1585"/>
    <cellStyle name="40% - 强调文字颜色 4 8" xfId="1586"/>
    <cellStyle name="40% - 强调文字颜色 4 9" xfId="1587"/>
    <cellStyle name="40% - 强调文字颜色 5 2" xfId="1588"/>
    <cellStyle name="40% - 强调文字颜色 5 2 2" xfId="1589"/>
    <cellStyle name="40% - 强调文字颜色 5 2 2 2" xfId="1590"/>
    <cellStyle name="40% - 强调文字颜色 5 2 2 2 2" xfId="1591"/>
    <cellStyle name="40% - 强调文字颜色 5 2 2 2 2 2" xfId="1592"/>
    <cellStyle name="40% - 强调文字颜色 5 2 2 2 3" xfId="1593"/>
    <cellStyle name="40% - 强调文字颜色 5 2 2 2_2015财政决算公开" xfId="1594"/>
    <cellStyle name="40% - 强调文字颜色 5 2 2 3" xfId="1595"/>
    <cellStyle name="40% - 强调文字颜色 5 2 2 3 2" xfId="1596"/>
    <cellStyle name="40% - 强调文字颜色 5 2 2 4" xfId="1597"/>
    <cellStyle name="40% - 强调文字颜色 5 2 2_2015财政决算公开" xfId="1598"/>
    <cellStyle name="40% - 强调文字颜色 5 2 3" xfId="1599"/>
    <cellStyle name="40% - 强调文字颜色 5 2 3 2" xfId="1600"/>
    <cellStyle name="40% - 强调文字颜色 5 2 3 2 2" xfId="1601"/>
    <cellStyle name="40% - 强调文字颜色 5 2 3 3" xfId="1602"/>
    <cellStyle name="40% - 强调文字颜色 5 2 3_2015财政决算公开" xfId="1603"/>
    <cellStyle name="40% - 强调文字颜色 5 2 4" xfId="1604"/>
    <cellStyle name="40% - 强调文字颜色 5 2 4 2" xfId="1605"/>
    <cellStyle name="40% - 强调文字颜色 5 2 5" xfId="1606"/>
    <cellStyle name="40% - 强调文字颜色 5 2_2015财政决算公开" xfId="1607"/>
    <cellStyle name="40% - 强调文字颜色 5 3" xfId="1608"/>
    <cellStyle name="40% - 强调文字颜色 5 3 2" xfId="1609"/>
    <cellStyle name="40% - 强调文字颜色 5 3 2 2" xfId="1610"/>
    <cellStyle name="40% - 强调文字颜色 5 3 2 2 2" xfId="1611"/>
    <cellStyle name="40% - 强调文字颜色 5 3 2 2 2 2" xfId="1612"/>
    <cellStyle name="40% - 强调文字颜色 5 3 2 2 3" xfId="1613"/>
    <cellStyle name="40% - 强调文字颜色 5 3 2 2_2015财政决算公开" xfId="1614"/>
    <cellStyle name="40% - 强调文字颜色 5 3 2 3" xfId="1615"/>
    <cellStyle name="40% - 强调文字颜色 5 3 2 3 2" xfId="1616"/>
    <cellStyle name="40% - 强调文字颜色 5 3 2 4" xfId="1617"/>
    <cellStyle name="40% - 强调文字颜色 5 3 2_2015财政决算公开" xfId="1618"/>
    <cellStyle name="40% - 强调文字颜色 5 3 3" xfId="1619"/>
    <cellStyle name="40% - 强调文字颜色 5 3 3 2" xfId="1620"/>
    <cellStyle name="40% - 强调文字颜色 5 3 3 2 2" xfId="1621"/>
    <cellStyle name="40% - 强调文字颜色 5 3 3 3" xfId="1622"/>
    <cellStyle name="40% - 强调文字颜色 5 3 3_2015财政决算公开" xfId="1623"/>
    <cellStyle name="40% - 强调文字颜色 5 3 4" xfId="1624"/>
    <cellStyle name="40% - 强调文字颜色 5 3 4 2" xfId="1625"/>
    <cellStyle name="40% - 强调文字颜色 5 3 5" xfId="1626"/>
    <cellStyle name="40% - 强调文字颜色 5 3_2015财政决算公开" xfId="1627"/>
    <cellStyle name="40% - 强调文字颜色 5 4" xfId="1628"/>
    <cellStyle name="40% - 强调文字颜色 5 4 2" xfId="1629"/>
    <cellStyle name="40% - 强调文字颜色 5 4 2 2" xfId="1630"/>
    <cellStyle name="40% - 强调文字颜色 5 4 2 2 2" xfId="1631"/>
    <cellStyle name="40% - 强调文字颜色 5 4 2 3" xfId="1632"/>
    <cellStyle name="40% - 强调文字颜色 5 4 2_2015财政决算公开" xfId="1633"/>
    <cellStyle name="40% - 强调文字颜色 5 4 3" xfId="1634"/>
    <cellStyle name="40% - 强调文字颜色 5 4 3 2" xfId="1635"/>
    <cellStyle name="40% - 强调文字颜色 5 4 4" xfId="1636"/>
    <cellStyle name="40% - 强调文字颜色 5 4_2015财政决算公开" xfId="1637"/>
    <cellStyle name="40% - 强调文字颜色 5 5" xfId="1638"/>
    <cellStyle name="40% - 强调文字颜色 5 5 2" xfId="1639"/>
    <cellStyle name="40% - 强调文字颜色 5 5 2 2" xfId="1640"/>
    <cellStyle name="40% - 强调文字颜色 5 5 2 2 2" xfId="1641"/>
    <cellStyle name="40% - 强调文字颜色 5 5 2 3" xfId="1642"/>
    <cellStyle name="40% - 强调文字颜色 5 5 2_2015财政决算公开" xfId="1643"/>
    <cellStyle name="40% - 强调文字颜色 5 5 3" xfId="1644"/>
    <cellStyle name="40% - 强调文字颜色 5 5 3 2" xfId="1645"/>
    <cellStyle name="40% - 强调文字颜色 5 5 4" xfId="1646"/>
    <cellStyle name="40% - 强调文字颜色 5 5_2015财政决算公开" xfId="1647"/>
    <cellStyle name="40% - 强调文字颜色 5 6" xfId="1648"/>
    <cellStyle name="40% - 强调文字颜色 5 6 2" xfId="1649"/>
    <cellStyle name="40% - 强调文字颜色 5 6 2 2" xfId="1650"/>
    <cellStyle name="40% - 强调文字颜色 5 6 3" xfId="1651"/>
    <cellStyle name="40% - 强调文字颜色 5 6_2015财政决算公开" xfId="1652"/>
    <cellStyle name="40% - 强调文字颜色 5 7" xfId="1653"/>
    <cellStyle name="40% - 强调文字颜色 5 7 2" xfId="1654"/>
    <cellStyle name="40% - 强调文字颜色 5 8" xfId="1655"/>
    <cellStyle name="40% - 强调文字颜色 6 2" xfId="1656"/>
    <cellStyle name="40% - 强调文字颜色 6 2 2" xfId="1657"/>
    <cellStyle name="40% - 强调文字颜色 6 2 2 2" xfId="1658"/>
    <cellStyle name="40% - 强调文字颜色 6 2 2 2 2" xfId="1659"/>
    <cellStyle name="40% - 强调文字颜色 6 2 2 2 2 2" xfId="1660"/>
    <cellStyle name="40% - 强调文字颜色 6 2 2 2 3" xfId="1661"/>
    <cellStyle name="40% - 强调文字颜色 6 2 2 2_2015财政决算公开" xfId="1662"/>
    <cellStyle name="40% - 强调文字颜色 6 2 2 3" xfId="1663"/>
    <cellStyle name="40% - 强调文字颜色 6 2 2 3 2" xfId="1664"/>
    <cellStyle name="40% - 强调文字颜色 6 2 2 4" xfId="1665"/>
    <cellStyle name="40% - 强调文字颜色 6 2 2_2015财政决算公开" xfId="1666"/>
    <cellStyle name="40% - 强调文字颜色 6 2 3" xfId="1667"/>
    <cellStyle name="40% - 强调文字颜色 6 2 3 2" xfId="1668"/>
    <cellStyle name="40% - 强调文字颜色 6 2 3 2 2" xfId="1669"/>
    <cellStyle name="40% - 强调文字颜色 6 2 3 2 2 2" xfId="1670"/>
    <cellStyle name="40% - 强调文字颜色 6 2 3 2 3" xfId="1671"/>
    <cellStyle name="40% - 强调文字颜色 6 2 3 2_2015财政决算公开" xfId="1672"/>
    <cellStyle name="40% - 强调文字颜色 6 2 3 3" xfId="1673"/>
    <cellStyle name="40% - 强调文字颜色 6 2 3 3 2" xfId="1674"/>
    <cellStyle name="40% - 强调文字颜色 6 2 3 4" xfId="1675"/>
    <cellStyle name="40% - 强调文字颜色 6 2 3 5" xfId="1676"/>
    <cellStyle name="40% - 强调文字颜色 6 2 3_2015财政决算公开" xfId="1677"/>
    <cellStyle name="40% - 强调文字颜色 6 2 4" xfId="1678"/>
    <cellStyle name="40% - 强调文字颜色 6 2 4 2" xfId="1679"/>
    <cellStyle name="40% - 强调文字颜色 6 2 4 2 2" xfId="1680"/>
    <cellStyle name="40% - 强调文字颜色 6 2 4 3" xfId="1681"/>
    <cellStyle name="40% - 强调文字颜色 6 2 4 4" xfId="1682"/>
    <cellStyle name="40% - 强调文字颜色 6 2 4_2015财政决算公开" xfId="1683"/>
    <cellStyle name="40% - 强调文字颜色 6 2 5" xfId="1684"/>
    <cellStyle name="40% - 强调文字颜色 6 2 5 2" xfId="1685"/>
    <cellStyle name="40% - 强调文字颜色 6 2 6" xfId="1686"/>
    <cellStyle name="40% - 强调文字颜色 6 2 7" xfId="1687"/>
    <cellStyle name="40% - 强调文字颜色 6 2_2015财政决算公开" xfId="1688"/>
    <cellStyle name="40% - 强调文字颜色 6 3" xfId="1689"/>
    <cellStyle name="40% - 强调文字颜色 6 3 2" xfId="1690"/>
    <cellStyle name="40% - 强调文字颜色 6 3 2 2" xfId="1691"/>
    <cellStyle name="40% - 强调文字颜色 6 3 2 2 2" xfId="1692"/>
    <cellStyle name="40% - 强调文字颜色 6 3 2 2 2 2" xfId="1693"/>
    <cellStyle name="40% - 强调文字颜色 6 3 2 2 3" xfId="1694"/>
    <cellStyle name="40% - 强调文字颜色 6 3 2 2_2015财政决算公开" xfId="1695"/>
    <cellStyle name="40% - 强调文字颜色 6 3 2 3" xfId="1696"/>
    <cellStyle name="40% - 强调文字颜色 6 3 2 3 2" xfId="1697"/>
    <cellStyle name="40% - 强调文字颜色 6 3 2 4" xfId="1698"/>
    <cellStyle name="40% - 强调文字颜色 6 3 2_2015财政决算公开" xfId="1699"/>
    <cellStyle name="40% - 强调文字颜色 6 3 3" xfId="1700"/>
    <cellStyle name="40% - 强调文字颜色 6 3 3 2" xfId="1701"/>
    <cellStyle name="40% - 强调文字颜色 6 3 3 2 2" xfId="1702"/>
    <cellStyle name="40% - 强调文字颜色 6 3 3 3" xfId="1703"/>
    <cellStyle name="40% - 强调文字颜色 6 3 3_2015财政决算公开" xfId="1704"/>
    <cellStyle name="40% - 强调文字颜色 6 3 4" xfId="1705"/>
    <cellStyle name="40% - 强调文字颜色 6 3 4 2" xfId="1706"/>
    <cellStyle name="40% - 强调文字颜色 6 3 5" xfId="1707"/>
    <cellStyle name="40% - 强调文字颜色 6 3_2015财政决算公开" xfId="1708"/>
    <cellStyle name="40% - 强调文字颜色 6 4" xfId="1709"/>
    <cellStyle name="40% - 强调文字颜色 6 4 2" xfId="1710"/>
    <cellStyle name="40% - 强调文字颜色 6 4 2 2" xfId="1711"/>
    <cellStyle name="40% - 强调文字颜色 6 4 2 2 2" xfId="1712"/>
    <cellStyle name="40% - 强调文字颜色 6 4 2 3" xfId="1713"/>
    <cellStyle name="40% - 强调文字颜色 6 4 2_2015财政决算公开" xfId="1714"/>
    <cellStyle name="40% - 强调文字颜色 6 4 3" xfId="1715"/>
    <cellStyle name="40% - 强调文字颜色 6 4 3 2" xfId="1716"/>
    <cellStyle name="40% - 强调文字颜色 6 4 4" xfId="1717"/>
    <cellStyle name="40% - 强调文字颜色 6 4_2015财政决算公开" xfId="1718"/>
    <cellStyle name="40% - 强调文字颜色 6 5" xfId="1719"/>
    <cellStyle name="40% - 强调文字颜色 6 5 2" xfId="1720"/>
    <cellStyle name="40% - 强调文字颜色 6 5 2 2" xfId="1721"/>
    <cellStyle name="40% - 强调文字颜色 6 5 2 2 2" xfId="1722"/>
    <cellStyle name="40% - 强调文字颜色 6 5 2 3" xfId="1723"/>
    <cellStyle name="40% - 强调文字颜色 6 5 2_2015财政决算公开" xfId="1724"/>
    <cellStyle name="40% - 强调文字颜色 6 5 3" xfId="1725"/>
    <cellStyle name="40% - 强调文字颜色 6 5 3 2" xfId="1726"/>
    <cellStyle name="40% - 强调文字颜色 6 5 4" xfId="1727"/>
    <cellStyle name="40% - 强调文字颜色 6 5_2015财政决算公开" xfId="1728"/>
    <cellStyle name="40% - 强调文字颜色 6 6" xfId="1729"/>
    <cellStyle name="40% - 强调文字颜色 6 6 2" xfId="1730"/>
    <cellStyle name="40% - 强调文字颜色 6 6 2 2" xfId="1731"/>
    <cellStyle name="40% - 强调文字颜色 6 6 3" xfId="1732"/>
    <cellStyle name="40% - 强调文字颜色 6 6_2015财政决算公开" xfId="1733"/>
    <cellStyle name="40% - 强调文字颜色 6 7" xfId="1734"/>
    <cellStyle name="40% - 强调文字颜色 6 7 2" xfId="1735"/>
    <cellStyle name="40% - 强调文字颜色 6 8" xfId="1736"/>
    <cellStyle name="40% - 强调文字颜色 6 9" xfId="1737"/>
    <cellStyle name="40% - 着色 1" xfId="1738"/>
    <cellStyle name="40% - 着色 2" xfId="1739"/>
    <cellStyle name="40% - 着色 2 2" xfId="1740"/>
    <cellStyle name="40% - 着色 3" xfId="1741"/>
    <cellStyle name="40% - 着色 3 2" xfId="1742"/>
    <cellStyle name="40% - 着色 4" xfId="1743"/>
    <cellStyle name="40% - 着色 4 2" xfId="1744"/>
    <cellStyle name="40% - 着色 5" xfId="1745"/>
    <cellStyle name="40% - 着色 6" xfId="1746"/>
    <cellStyle name="40% - 着色 6 2" xfId="1747"/>
    <cellStyle name="60% - 强调文字颜色 1 2" xfId="1748"/>
    <cellStyle name="60% - 强调文字颜色 1 2 2" xfId="1749"/>
    <cellStyle name="60% - 强调文字颜色 1 2 2 2" xfId="1750"/>
    <cellStyle name="60% - 强调文字颜色 1 2 2 2 2" xfId="1751"/>
    <cellStyle name="60% - 强调文字颜色 1 2 2 2 2 2" xfId="1752"/>
    <cellStyle name="60% - 强调文字颜色 1 2 2 2 3" xfId="1753"/>
    <cellStyle name="60% - 强调文字颜色 1 2 2 3" xfId="1754"/>
    <cellStyle name="60% - 强调文字颜色 1 2 2 3 2" xfId="1755"/>
    <cellStyle name="60% - 强调文字颜色 1 2 2 4" xfId="1756"/>
    <cellStyle name="60% - 强调文字颜色 1 2 3" xfId="1757"/>
    <cellStyle name="60% - 强调文字颜色 1 2 3 2" xfId="1758"/>
    <cellStyle name="60% - 强调文字颜色 1 2 3 2 2" xfId="1759"/>
    <cellStyle name="60% - 强调文字颜色 1 2 3 2 2 2" xfId="1760"/>
    <cellStyle name="60% - 强调文字颜色 1 2 3 2 3" xfId="1761"/>
    <cellStyle name="60% - 强调文字颜色 1 2 3 3" xfId="1762"/>
    <cellStyle name="60% - 强调文字颜色 1 2 3 3 2" xfId="1763"/>
    <cellStyle name="60% - 强调文字颜色 1 2 3 4" xfId="1764"/>
    <cellStyle name="60% - 强调文字颜色 1 2 3 5" xfId="1765"/>
    <cellStyle name="60% - 强调文字颜色 1 2 4" xfId="1766"/>
    <cellStyle name="60% - 强调文字颜色 1 2 4 2" xfId="1767"/>
    <cellStyle name="60% - 强调文字颜色 1 2 4 2 2" xfId="1768"/>
    <cellStyle name="60% - 强调文字颜色 1 2 4 3" xfId="1769"/>
    <cellStyle name="60% - 强调文字颜色 1 2 5" xfId="1770"/>
    <cellStyle name="60% - 强调文字颜色 1 2 5 2" xfId="1771"/>
    <cellStyle name="60% - 强调文字颜色 1 2 6" xfId="1772"/>
    <cellStyle name="60% - 强调文字颜色 1 2 7" xfId="1773"/>
    <cellStyle name="60% - 强调文字颜色 1 2_2015财政决算公开" xfId="1774"/>
    <cellStyle name="60% - 强调文字颜色 1 3" xfId="1775"/>
    <cellStyle name="60% - 强调文字颜色 1 3 2" xfId="1776"/>
    <cellStyle name="60% - 强调文字颜色 1 3 2 2" xfId="1777"/>
    <cellStyle name="60% - 强调文字颜色 1 3 2 2 2" xfId="1778"/>
    <cellStyle name="60% - 强调文字颜色 1 3 2 2 2 2" xfId="1779"/>
    <cellStyle name="60% - 强调文字颜色 1 3 2 2 3" xfId="1780"/>
    <cellStyle name="60% - 强调文字颜色 1 3 2 3" xfId="1781"/>
    <cellStyle name="60% - 强调文字颜色 1 3 2 3 2" xfId="1782"/>
    <cellStyle name="60% - 强调文字颜色 1 3 2 4" xfId="1783"/>
    <cellStyle name="60% - 强调文字颜色 1 3 3" xfId="1784"/>
    <cellStyle name="60% - 强调文字颜色 1 3 3 2" xfId="1785"/>
    <cellStyle name="60% - 强调文字颜色 1 3 3 2 2" xfId="1786"/>
    <cellStyle name="60% - 强调文字颜色 1 3 3 3" xfId="1787"/>
    <cellStyle name="60% - 强调文字颜色 1 3 4" xfId="1788"/>
    <cellStyle name="60% - 强调文字颜色 1 3 4 2" xfId="1789"/>
    <cellStyle name="60% - 强调文字颜色 1 3 5" xfId="1790"/>
    <cellStyle name="60% - 强调文字颜色 1 4" xfId="1791"/>
    <cellStyle name="60% - 强调文字颜色 1 4 2" xfId="1792"/>
    <cellStyle name="60% - 强调文字颜色 1 4 2 2" xfId="1793"/>
    <cellStyle name="60% - 强调文字颜色 1 4 2 2 2" xfId="1794"/>
    <cellStyle name="60% - 强调文字颜色 1 4 2 3" xfId="1795"/>
    <cellStyle name="60% - 强调文字颜色 1 4 3" xfId="1796"/>
    <cellStyle name="60% - 强调文字颜色 1 4 3 2" xfId="1797"/>
    <cellStyle name="60% - 强调文字颜色 1 4 4" xfId="1798"/>
    <cellStyle name="60% - 强调文字颜色 1 5" xfId="1799"/>
    <cellStyle name="60% - 强调文字颜色 1 5 2" xfId="1800"/>
    <cellStyle name="60% - 强调文字颜色 1 5 2 2" xfId="1801"/>
    <cellStyle name="60% - 强调文字颜色 1 5 2 2 2" xfId="1802"/>
    <cellStyle name="60% - 强调文字颜色 1 5 2 3" xfId="1803"/>
    <cellStyle name="60% - 强调文字颜色 1 5 3" xfId="1804"/>
    <cellStyle name="60% - 强调文字颜色 1 5 3 2" xfId="1805"/>
    <cellStyle name="60% - 强调文字颜色 1 5 4" xfId="1806"/>
    <cellStyle name="60% - 强调文字颜色 1 6" xfId="1807"/>
    <cellStyle name="60% - 强调文字颜色 1 6 2" xfId="1808"/>
    <cellStyle name="60% - 强调文字颜色 1 6 2 2" xfId="1809"/>
    <cellStyle name="60% - 强调文字颜色 1 6 3" xfId="1810"/>
    <cellStyle name="60% - 强调文字颜色 1 7" xfId="1811"/>
    <cellStyle name="60% - 强调文字颜色 1 7 2" xfId="1812"/>
    <cellStyle name="60% - 强调文字颜色 1 8" xfId="1813"/>
    <cellStyle name="60% - 强调文字颜色 1 9" xfId="1814"/>
    <cellStyle name="60% - 强调文字颜色 2 2" xfId="1815"/>
    <cellStyle name="60% - 强调文字颜色 2 2 2" xfId="1816"/>
    <cellStyle name="60% - 强调文字颜色 2 2 2 2" xfId="1817"/>
    <cellStyle name="60% - 强调文字颜色 2 2 2 2 2" xfId="1818"/>
    <cellStyle name="60% - 强调文字颜色 2 2 2 2 2 2" xfId="1819"/>
    <cellStyle name="60% - 强调文字颜色 2 2 2 2 3" xfId="1820"/>
    <cellStyle name="60% - 强调文字颜色 2 2 2 3" xfId="1821"/>
    <cellStyle name="60% - 强调文字颜色 2 2 2 3 2" xfId="1822"/>
    <cellStyle name="60% - 强调文字颜色 2 2 2 4" xfId="1823"/>
    <cellStyle name="60% - 强调文字颜色 2 2 3" xfId="1824"/>
    <cellStyle name="60% - 强调文字颜色 2 2 3 2" xfId="1825"/>
    <cellStyle name="60% - 强调文字颜色 2 2 3 2 2" xfId="1826"/>
    <cellStyle name="60% - 强调文字颜色 2 2 3 2 2 2" xfId="1827"/>
    <cellStyle name="60% - 强调文字颜色 2 2 3 2 3" xfId="1828"/>
    <cellStyle name="60% - 强调文字颜色 2 2 3 3" xfId="1829"/>
    <cellStyle name="60% - 强调文字颜色 2 2 3 3 2" xfId="1830"/>
    <cellStyle name="60% - 强调文字颜色 2 2 3 4" xfId="1831"/>
    <cellStyle name="60% - 强调文字颜色 2 2 3 5" xfId="1832"/>
    <cellStyle name="60% - 强调文字颜色 2 2 4" xfId="1833"/>
    <cellStyle name="60% - 强调文字颜色 2 2 4 2" xfId="1834"/>
    <cellStyle name="60% - 强调文字颜色 2 2 4 2 2" xfId="1835"/>
    <cellStyle name="60% - 强调文字颜色 2 2 4 3" xfId="1836"/>
    <cellStyle name="60% - 强调文字颜色 2 2 5" xfId="1837"/>
    <cellStyle name="60% - 强调文字颜色 2 2 5 2" xfId="1838"/>
    <cellStyle name="60% - 强调文字颜色 2 2 6" xfId="1839"/>
    <cellStyle name="60% - 强调文字颜色 2 2 7" xfId="1840"/>
    <cellStyle name="60% - 强调文字颜色 2 2_2015财政决算公开" xfId="1841"/>
    <cellStyle name="60% - 强调文字颜色 2 3" xfId="1842"/>
    <cellStyle name="60% - 强调文字颜色 2 3 2" xfId="1843"/>
    <cellStyle name="60% - 强调文字颜色 2 3 2 2" xfId="1844"/>
    <cellStyle name="60% - 强调文字颜色 2 3 2 2 2" xfId="1845"/>
    <cellStyle name="60% - 强调文字颜色 2 3 2 2 2 2" xfId="1846"/>
    <cellStyle name="60% - 强调文字颜色 2 3 2 2 3" xfId="1847"/>
    <cellStyle name="60% - 强调文字颜色 2 3 2 3" xfId="1848"/>
    <cellStyle name="60% - 强调文字颜色 2 3 2 3 2" xfId="1849"/>
    <cellStyle name="60% - 强调文字颜色 2 3 2 4" xfId="1850"/>
    <cellStyle name="60% - 强调文字颜色 2 3 3" xfId="1851"/>
    <cellStyle name="60% - 强调文字颜色 2 3 3 2" xfId="1852"/>
    <cellStyle name="60% - 强调文字颜色 2 3 3 2 2" xfId="1853"/>
    <cellStyle name="60% - 强调文字颜色 2 3 3 3" xfId="1854"/>
    <cellStyle name="60% - 强调文字颜色 2 3 4" xfId="1855"/>
    <cellStyle name="60% - 强调文字颜色 2 3 4 2" xfId="1856"/>
    <cellStyle name="60% - 强调文字颜色 2 3 5" xfId="1857"/>
    <cellStyle name="60% - 强调文字颜色 2 4" xfId="1858"/>
    <cellStyle name="60% - 强调文字颜色 2 4 2" xfId="1859"/>
    <cellStyle name="60% - 强调文字颜色 2 4 2 2" xfId="1860"/>
    <cellStyle name="60% - 强调文字颜色 2 4 2 2 2" xfId="1861"/>
    <cellStyle name="60% - 强调文字颜色 2 4 2 3" xfId="1862"/>
    <cellStyle name="60% - 强调文字颜色 2 4 3" xfId="1863"/>
    <cellStyle name="60% - 强调文字颜色 2 4 3 2" xfId="1864"/>
    <cellStyle name="60% - 强调文字颜色 2 4 4" xfId="1865"/>
    <cellStyle name="60% - 强调文字颜色 2 5" xfId="1866"/>
    <cellStyle name="60% - 强调文字颜色 2 5 2" xfId="1867"/>
    <cellStyle name="60% - 强调文字颜色 2 5 2 2" xfId="1868"/>
    <cellStyle name="60% - 强调文字颜色 2 5 2 2 2" xfId="1869"/>
    <cellStyle name="60% - 强调文字颜色 2 5 2 3" xfId="1870"/>
    <cellStyle name="60% - 强调文字颜色 2 5 3" xfId="1871"/>
    <cellStyle name="60% - 强调文字颜色 2 5 3 2" xfId="1872"/>
    <cellStyle name="60% - 强调文字颜色 2 5 4" xfId="1873"/>
    <cellStyle name="60% - 强调文字颜色 2 6" xfId="1874"/>
    <cellStyle name="60% - 强调文字颜色 2 6 2" xfId="1875"/>
    <cellStyle name="60% - 强调文字颜色 2 6 2 2" xfId="1876"/>
    <cellStyle name="60% - 强调文字颜色 2 6 3" xfId="1877"/>
    <cellStyle name="60% - 强调文字颜色 2 7" xfId="1878"/>
    <cellStyle name="60% - 强调文字颜色 2 7 2" xfId="1879"/>
    <cellStyle name="60% - 强调文字颜色 2 8" xfId="1880"/>
    <cellStyle name="60% - 强调文字颜色 2 9" xfId="1881"/>
    <cellStyle name="60% - 强调文字颜色 3 2" xfId="1882"/>
    <cellStyle name="60% - 强调文字颜色 3 2 2" xfId="1883"/>
    <cellStyle name="60% - 强调文字颜色 3 2 2 2" xfId="1884"/>
    <cellStyle name="60% - 强调文字颜色 3 2 2 2 2" xfId="1885"/>
    <cellStyle name="60% - 强调文字颜色 3 2 2 2 2 2" xfId="1886"/>
    <cellStyle name="60% - 强调文字颜色 3 2 2 2 3" xfId="1887"/>
    <cellStyle name="60% - 强调文字颜色 3 2 2 3" xfId="1888"/>
    <cellStyle name="60% - 强调文字颜色 3 2 2 3 2" xfId="1889"/>
    <cellStyle name="60% - 强调文字颜色 3 2 2 4" xfId="1890"/>
    <cellStyle name="60% - 强调文字颜色 3 2 3" xfId="1891"/>
    <cellStyle name="60% - 强调文字颜色 3 2 3 2" xfId="1892"/>
    <cellStyle name="60% - 强调文字颜色 3 2 3 2 2" xfId="1893"/>
    <cellStyle name="60% - 强调文字颜色 3 2 3 2 2 2" xfId="1894"/>
    <cellStyle name="60% - 强调文字颜色 3 2 3 2 3" xfId="1895"/>
    <cellStyle name="60% - 强调文字颜色 3 2 3 3" xfId="1896"/>
    <cellStyle name="60% - 强调文字颜色 3 2 3 3 2" xfId="1897"/>
    <cellStyle name="60% - 强调文字颜色 3 2 3 4" xfId="1898"/>
    <cellStyle name="60% - 强调文字颜色 3 2 3 5" xfId="1899"/>
    <cellStyle name="60% - 强调文字颜色 3 2 4" xfId="1900"/>
    <cellStyle name="60% - 强调文字颜色 3 2 4 2" xfId="1901"/>
    <cellStyle name="60% - 强调文字颜色 3 2 4 2 2" xfId="1902"/>
    <cellStyle name="60% - 强调文字颜色 3 2 4 3" xfId="1903"/>
    <cellStyle name="60% - 强调文字颜色 3 2 5" xfId="1904"/>
    <cellStyle name="60% - 强调文字颜色 3 2 5 2" xfId="1905"/>
    <cellStyle name="60% - 强调文字颜色 3 2 6" xfId="1906"/>
    <cellStyle name="60% - 强调文字颜色 3 2 7" xfId="1907"/>
    <cellStyle name="60% - 强调文字颜色 3 2_2015财政决算公开" xfId="1908"/>
    <cellStyle name="60% - 强调文字颜色 3 3" xfId="1909"/>
    <cellStyle name="60% - 强调文字颜色 3 3 2" xfId="1910"/>
    <cellStyle name="60% - 强调文字颜色 3 3 2 2" xfId="1911"/>
    <cellStyle name="60% - 强调文字颜色 3 3 2 2 2" xfId="1912"/>
    <cellStyle name="60% - 强调文字颜色 3 3 2 2 2 2" xfId="1913"/>
    <cellStyle name="60% - 强调文字颜色 3 3 2 2 3" xfId="1914"/>
    <cellStyle name="60% - 强调文字颜色 3 3 2 3" xfId="1915"/>
    <cellStyle name="60% - 强调文字颜色 3 3 2 3 2" xfId="1916"/>
    <cellStyle name="60% - 强调文字颜色 3 3 2 4" xfId="1917"/>
    <cellStyle name="60% - 强调文字颜色 3 3 3" xfId="1918"/>
    <cellStyle name="60% - 强调文字颜色 3 3 3 2" xfId="1919"/>
    <cellStyle name="60% - 强调文字颜色 3 3 3 2 2" xfId="1920"/>
    <cellStyle name="60% - 强调文字颜色 3 3 3 3" xfId="1921"/>
    <cellStyle name="60% - 强调文字颜色 3 3 4" xfId="1922"/>
    <cellStyle name="60% - 强调文字颜色 3 3 4 2" xfId="1923"/>
    <cellStyle name="60% - 强调文字颜色 3 3 5" xfId="1924"/>
    <cellStyle name="60% - 强调文字颜色 3 4" xfId="1925"/>
    <cellStyle name="60% - 强调文字颜色 3 4 2" xfId="1926"/>
    <cellStyle name="60% - 强调文字颜色 3 4 2 2" xfId="1927"/>
    <cellStyle name="60% - 强调文字颜色 3 4 2 2 2" xfId="1928"/>
    <cellStyle name="60% - 强调文字颜色 3 4 2 3" xfId="1929"/>
    <cellStyle name="60% - 强调文字颜色 3 4 3" xfId="1930"/>
    <cellStyle name="60% - 强调文字颜色 3 4 3 2" xfId="1931"/>
    <cellStyle name="60% - 强调文字颜色 3 4 4" xfId="1932"/>
    <cellStyle name="60% - 强调文字颜色 3 5" xfId="1933"/>
    <cellStyle name="60% - 强调文字颜色 3 5 2" xfId="1934"/>
    <cellStyle name="60% - 强调文字颜色 3 5 2 2" xfId="1935"/>
    <cellStyle name="60% - 强调文字颜色 3 5 2 2 2" xfId="1936"/>
    <cellStyle name="60% - 强调文字颜色 3 5 2 3" xfId="1937"/>
    <cellStyle name="60% - 强调文字颜色 3 5 3" xfId="1938"/>
    <cellStyle name="60% - 强调文字颜色 3 5 3 2" xfId="1939"/>
    <cellStyle name="60% - 强调文字颜色 3 5 4" xfId="1940"/>
    <cellStyle name="60% - 强调文字颜色 3 6" xfId="1941"/>
    <cellStyle name="60% - 强调文字颜色 3 6 2" xfId="1942"/>
    <cellStyle name="60% - 强调文字颜色 3 6 2 2" xfId="1943"/>
    <cellStyle name="60% - 强调文字颜色 3 6 3" xfId="1944"/>
    <cellStyle name="60% - 强调文字颜色 3 7" xfId="1945"/>
    <cellStyle name="60% - 强调文字颜色 3 7 2" xfId="1946"/>
    <cellStyle name="60% - 强调文字颜色 3 8" xfId="1947"/>
    <cellStyle name="60% - 强调文字颜色 3 9" xfId="1948"/>
    <cellStyle name="60% - 强调文字颜色 4 2" xfId="1949"/>
    <cellStyle name="60% - 强调文字颜色 4 2 2" xfId="1950"/>
    <cellStyle name="60% - 强调文字颜色 4 2 2 2" xfId="1951"/>
    <cellStyle name="60% - 强调文字颜色 4 2 2 2 2" xfId="1952"/>
    <cellStyle name="60% - 强调文字颜色 4 2 2 2 2 2" xfId="1953"/>
    <cellStyle name="60% - 强调文字颜色 4 2 2 2 3" xfId="1954"/>
    <cellStyle name="60% - 强调文字颜色 4 2 2 3" xfId="1955"/>
    <cellStyle name="60% - 强调文字颜色 4 2 2 3 2" xfId="1956"/>
    <cellStyle name="60% - 强调文字颜色 4 2 2 4" xfId="1957"/>
    <cellStyle name="60% - 强调文字颜色 4 2 3" xfId="1958"/>
    <cellStyle name="60% - 强调文字颜色 4 2 3 2" xfId="1959"/>
    <cellStyle name="60% - 强调文字颜色 4 2 3 2 2" xfId="1960"/>
    <cellStyle name="60% - 强调文字颜色 4 2 3 2 2 2" xfId="1961"/>
    <cellStyle name="60% - 强调文字颜色 4 2 3 2 3" xfId="1962"/>
    <cellStyle name="60% - 强调文字颜色 4 2 3 3" xfId="1963"/>
    <cellStyle name="60% - 强调文字颜色 4 2 3 3 2" xfId="1964"/>
    <cellStyle name="60% - 强调文字颜色 4 2 3 4" xfId="1965"/>
    <cellStyle name="60% - 强调文字颜色 4 2 3 5" xfId="1966"/>
    <cellStyle name="60% - 强调文字颜色 4 2 4" xfId="1967"/>
    <cellStyle name="60% - 强调文字颜色 4 2 4 2" xfId="1968"/>
    <cellStyle name="60% - 强调文字颜色 4 2 4 2 2" xfId="1969"/>
    <cellStyle name="60% - 强调文字颜色 4 2 4 3" xfId="1970"/>
    <cellStyle name="60% - 强调文字颜色 4 2 5" xfId="1971"/>
    <cellStyle name="60% - 强调文字颜色 4 2 5 2" xfId="1972"/>
    <cellStyle name="60% - 强调文字颜色 4 2 6" xfId="1973"/>
    <cellStyle name="60% - 强调文字颜色 4 2 7" xfId="1974"/>
    <cellStyle name="60% - 强调文字颜色 4 2_2015财政决算公开" xfId="1975"/>
    <cellStyle name="60% - 强调文字颜色 4 3" xfId="1976"/>
    <cellStyle name="60% - 强调文字颜色 4 3 2" xfId="1977"/>
    <cellStyle name="60% - 强调文字颜色 4 3 2 2" xfId="1978"/>
    <cellStyle name="60% - 强调文字颜色 4 3 2 2 2" xfId="1979"/>
    <cellStyle name="60% - 强调文字颜色 4 3 2 2 2 2" xfId="1980"/>
    <cellStyle name="60% - 强调文字颜色 4 3 2 2 3" xfId="1981"/>
    <cellStyle name="60% - 强调文字颜色 4 3 2 3" xfId="1982"/>
    <cellStyle name="60% - 强调文字颜色 4 3 2 3 2" xfId="1983"/>
    <cellStyle name="60% - 强调文字颜色 4 3 2 4" xfId="1984"/>
    <cellStyle name="60% - 强调文字颜色 4 3 3" xfId="1985"/>
    <cellStyle name="60% - 强调文字颜色 4 3 3 2" xfId="1986"/>
    <cellStyle name="60% - 强调文字颜色 4 3 3 2 2" xfId="1987"/>
    <cellStyle name="60% - 强调文字颜色 4 3 3 3" xfId="1988"/>
    <cellStyle name="60% - 强调文字颜色 4 3 4" xfId="1989"/>
    <cellStyle name="60% - 强调文字颜色 4 3 4 2" xfId="1990"/>
    <cellStyle name="60% - 强调文字颜色 4 3 5" xfId="1991"/>
    <cellStyle name="60% - 强调文字颜色 4 4" xfId="1992"/>
    <cellStyle name="60% - 强调文字颜色 4 4 2" xfId="1993"/>
    <cellStyle name="60% - 强调文字颜色 4 4 2 2" xfId="1994"/>
    <cellStyle name="60% - 强调文字颜色 4 4 2 2 2" xfId="1995"/>
    <cellStyle name="60% - 强调文字颜色 4 4 2 3" xfId="1996"/>
    <cellStyle name="60% - 强调文字颜色 4 4 3" xfId="1997"/>
    <cellStyle name="60% - 强调文字颜色 4 4 3 2" xfId="1998"/>
    <cellStyle name="60% - 强调文字颜色 4 4 4" xfId="1999"/>
    <cellStyle name="60% - 强调文字颜色 4 5" xfId="2000"/>
    <cellStyle name="60% - 强调文字颜色 4 5 2" xfId="2001"/>
    <cellStyle name="60% - 强调文字颜色 4 5 2 2" xfId="2002"/>
    <cellStyle name="60% - 强调文字颜色 4 5 2 2 2" xfId="2003"/>
    <cellStyle name="60% - 强调文字颜色 4 5 2 3" xfId="2004"/>
    <cellStyle name="60% - 强调文字颜色 4 5 3" xfId="2005"/>
    <cellStyle name="60% - 强调文字颜色 4 5 3 2" xfId="2006"/>
    <cellStyle name="60% - 强调文字颜色 4 5 4" xfId="2007"/>
    <cellStyle name="60% - 强调文字颜色 4 6" xfId="2008"/>
    <cellStyle name="60% - 强调文字颜色 4 6 2" xfId="2009"/>
    <cellStyle name="60% - 强调文字颜色 4 6 2 2" xfId="2010"/>
    <cellStyle name="60% - 强调文字颜色 4 6 3" xfId="2011"/>
    <cellStyle name="60% - 强调文字颜色 4 7" xfId="2012"/>
    <cellStyle name="60% - 强调文字颜色 4 7 2" xfId="2013"/>
    <cellStyle name="60% - 强调文字颜色 4 8" xfId="2014"/>
    <cellStyle name="60% - 强调文字颜色 4 9" xfId="2015"/>
    <cellStyle name="60% - 强调文字颜色 5 2" xfId="2016"/>
    <cellStyle name="60% - 强调文字颜色 5 2 2" xfId="2017"/>
    <cellStyle name="60% - 强调文字颜色 5 2 2 2" xfId="2018"/>
    <cellStyle name="60% - 强调文字颜色 5 2 2 2 2" xfId="2019"/>
    <cellStyle name="60% - 强调文字颜色 5 2 2 2 2 2" xfId="2020"/>
    <cellStyle name="60% - 强调文字颜色 5 2 2 2 3" xfId="2021"/>
    <cellStyle name="60% - 强调文字颜色 5 2 2 3" xfId="2022"/>
    <cellStyle name="60% - 强调文字颜色 5 2 2 3 2" xfId="2023"/>
    <cellStyle name="60% - 强调文字颜色 5 2 2 4" xfId="2024"/>
    <cellStyle name="60% - 强调文字颜色 5 2 3" xfId="2025"/>
    <cellStyle name="60% - 强调文字颜色 5 2 3 2" xfId="2026"/>
    <cellStyle name="60% - 强调文字颜色 5 2 3 2 2" xfId="2027"/>
    <cellStyle name="60% - 强调文字颜色 5 2 3 2 2 2" xfId="2028"/>
    <cellStyle name="60% - 强调文字颜色 5 2 3 2 3" xfId="2029"/>
    <cellStyle name="60% - 强调文字颜色 5 2 3 3" xfId="2030"/>
    <cellStyle name="60% - 强调文字颜色 5 2 3 3 2" xfId="2031"/>
    <cellStyle name="60% - 强调文字颜色 5 2 3 4" xfId="2032"/>
    <cellStyle name="60% - 强调文字颜色 5 2 3 5" xfId="2033"/>
    <cellStyle name="60% - 强调文字颜色 5 2 4" xfId="2034"/>
    <cellStyle name="60% - 强调文字颜色 5 2 4 2" xfId="2035"/>
    <cellStyle name="60% - 强调文字颜色 5 2 4 2 2" xfId="2036"/>
    <cellStyle name="60% - 强调文字颜色 5 2 4 3" xfId="2037"/>
    <cellStyle name="60% - 强调文字颜色 5 2 5" xfId="2038"/>
    <cellStyle name="60% - 强调文字颜色 5 2 5 2" xfId="2039"/>
    <cellStyle name="60% - 强调文字颜色 5 2 6" xfId="2040"/>
    <cellStyle name="60% - 强调文字颜色 5 2 7" xfId="2041"/>
    <cellStyle name="60% - 强调文字颜色 5 2_2015财政决算公开" xfId="2042"/>
    <cellStyle name="60% - 强调文字颜色 5 3" xfId="2043"/>
    <cellStyle name="60% - 强调文字颜色 5 3 2" xfId="2044"/>
    <cellStyle name="60% - 强调文字颜色 5 3 2 2" xfId="2045"/>
    <cellStyle name="60% - 强调文字颜色 5 3 2 2 2" xfId="2046"/>
    <cellStyle name="60% - 强调文字颜色 5 3 2 2 2 2" xfId="2047"/>
    <cellStyle name="60% - 强调文字颜色 5 3 2 2 3" xfId="2048"/>
    <cellStyle name="60% - 强调文字颜色 5 3 2 3" xfId="2049"/>
    <cellStyle name="60% - 强调文字颜色 5 3 2 3 2" xfId="2050"/>
    <cellStyle name="60% - 强调文字颜色 5 3 2 4" xfId="2051"/>
    <cellStyle name="60% - 强调文字颜色 5 3 3" xfId="2052"/>
    <cellStyle name="60% - 强调文字颜色 5 3 3 2" xfId="2053"/>
    <cellStyle name="60% - 强调文字颜色 5 3 3 2 2" xfId="2054"/>
    <cellStyle name="60% - 强调文字颜色 5 3 3 3" xfId="2055"/>
    <cellStyle name="60% - 强调文字颜色 5 3 4" xfId="2056"/>
    <cellStyle name="60% - 强调文字颜色 5 3 4 2" xfId="2057"/>
    <cellStyle name="60% - 强调文字颜色 5 3 5" xfId="2058"/>
    <cellStyle name="60% - 强调文字颜色 5 4" xfId="2059"/>
    <cellStyle name="60% - 强调文字颜色 5 4 2" xfId="2060"/>
    <cellStyle name="60% - 强调文字颜色 5 4 2 2" xfId="2061"/>
    <cellStyle name="60% - 强调文字颜色 5 4 2 2 2" xfId="2062"/>
    <cellStyle name="60% - 强调文字颜色 5 4 2 3" xfId="2063"/>
    <cellStyle name="60% - 强调文字颜色 5 4 3" xfId="2064"/>
    <cellStyle name="60% - 强调文字颜色 5 4 3 2" xfId="2065"/>
    <cellStyle name="60% - 强调文字颜色 5 4 4" xfId="2066"/>
    <cellStyle name="60% - 强调文字颜色 5 5" xfId="2067"/>
    <cellStyle name="60% - 强调文字颜色 5 5 2" xfId="2068"/>
    <cellStyle name="60% - 强调文字颜色 5 5 2 2" xfId="2069"/>
    <cellStyle name="60% - 强调文字颜色 5 5 2 2 2" xfId="2070"/>
    <cellStyle name="60% - 强调文字颜色 5 5 2 3" xfId="2071"/>
    <cellStyle name="60% - 强调文字颜色 5 5 3" xfId="2072"/>
    <cellStyle name="60% - 强调文字颜色 5 5 3 2" xfId="2073"/>
    <cellStyle name="60% - 强调文字颜色 5 5 4" xfId="2074"/>
    <cellStyle name="60% - 强调文字颜色 5 6" xfId="2075"/>
    <cellStyle name="60% - 强调文字颜色 5 6 2" xfId="2076"/>
    <cellStyle name="60% - 强调文字颜色 5 6 2 2" xfId="2077"/>
    <cellStyle name="60% - 强调文字颜色 5 6 3" xfId="2078"/>
    <cellStyle name="60% - 强调文字颜色 5 7" xfId="2079"/>
    <cellStyle name="60% - 强调文字颜色 5 7 2" xfId="2080"/>
    <cellStyle name="60% - 强调文字颜色 5 8" xfId="2081"/>
    <cellStyle name="60% - 强调文字颜色 5 9" xfId="2082"/>
    <cellStyle name="60% - 强调文字颜色 6 2" xfId="2083"/>
    <cellStyle name="60% - 强调文字颜色 6 2 2" xfId="2084"/>
    <cellStyle name="60% - 强调文字颜色 6 2 2 2" xfId="2085"/>
    <cellStyle name="60% - 强调文字颜色 6 2 2 2 2" xfId="2086"/>
    <cellStyle name="60% - 强调文字颜色 6 2 2 2 2 2" xfId="2087"/>
    <cellStyle name="60% - 强调文字颜色 6 2 2 2 3" xfId="2088"/>
    <cellStyle name="60% - 强调文字颜色 6 2 2 3" xfId="2089"/>
    <cellStyle name="60% - 强调文字颜色 6 2 2 3 2" xfId="2090"/>
    <cellStyle name="60% - 强调文字颜色 6 2 2 4" xfId="2091"/>
    <cellStyle name="60% - 强调文字颜色 6 2 3" xfId="2092"/>
    <cellStyle name="60% - 强调文字颜色 6 2 3 2" xfId="2093"/>
    <cellStyle name="60% - 强调文字颜色 6 2 3 2 2" xfId="2094"/>
    <cellStyle name="60% - 强调文字颜色 6 2 3 2 2 2" xfId="2095"/>
    <cellStyle name="60% - 强调文字颜色 6 2 3 2 3" xfId="2096"/>
    <cellStyle name="60% - 强调文字颜色 6 2 3 3" xfId="2097"/>
    <cellStyle name="60% - 强调文字颜色 6 2 3 3 2" xfId="2098"/>
    <cellStyle name="60% - 强调文字颜色 6 2 3 4" xfId="2099"/>
    <cellStyle name="60% - 强调文字颜色 6 2 3 5" xfId="2100"/>
    <cellStyle name="60% - 强调文字颜色 6 2 4" xfId="2101"/>
    <cellStyle name="60% - 强调文字颜色 6 2 4 2" xfId="2102"/>
    <cellStyle name="60% - 强调文字颜色 6 2 4 2 2" xfId="2103"/>
    <cellStyle name="60% - 强调文字颜色 6 2 4 3" xfId="2104"/>
    <cellStyle name="60% - 强调文字颜色 6 2 5" xfId="2105"/>
    <cellStyle name="60% - 强调文字颜色 6 2 5 2" xfId="2106"/>
    <cellStyle name="60% - 强调文字颜色 6 2 6" xfId="2107"/>
    <cellStyle name="60% - 强调文字颜色 6 2 7" xfId="2108"/>
    <cellStyle name="60% - 强调文字颜色 6 2_2015财政决算公开" xfId="2109"/>
    <cellStyle name="60% - 强调文字颜色 6 3" xfId="2110"/>
    <cellStyle name="60% - 强调文字颜色 6 3 2" xfId="2111"/>
    <cellStyle name="60% - 强调文字颜色 6 3 2 2" xfId="2112"/>
    <cellStyle name="60% - 强调文字颜色 6 3 2 2 2" xfId="2113"/>
    <cellStyle name="60% - 强调文字颜色 6 3 2 2 2 2" xfId="2114"/>
    <cellStyle name="60% - 强调文字颜色 6 3 2 2 3" xfId="2115"/>
    <cellStyle name="60% - 强调文字颜色 6 3 2 3" xfId="2116"/>
    <cellStyle name="60% - 强调文字颜色 6 3 2 3 2" xfId="2117"/>
    <cellStyle name="60% - 强调文字颜色 6 3 2 4" xfId="2118"/>
    <cellStyle name="60% - 强调文字颜色 6 3 3" xfId="2119"/>
    <cellStyle name="60% - 强调文字颜色 6 3 3 2" xfId="2120"/>
    <cellStyle name="60% - 强调文字颜色 6 3 3 2 2" xfId="2121"/>
    <cellStyle name="60% - 强调文字颜色 6 3 3 3" xfId="2122"/>
    <cellStyle name="60% - 强调文字颜色 6 3 4" xfId="2123"/>
    <cellStyle name="60% - 强调文字颜色 6 3 4 2" xfId="2124"/>
    <cellStyle name="60% - 强调文字颜色 6 3 5" xfId="2125"/>
    <cellStyle name="60% - 强调文字颜色 6 4" xfId="2126"/>
    <cellStyle name="60% - 强调文字颜色 6 4 2" xfId="2127"/>
    <cellStyle name="60% - 强调文字颜色 6 4 2 2" xfId="2128"/>
    <cellStyle name="60% - 强调文字颜色 6 4 2 2 2" xfId="2129"/>
    <cellStyle name="60% - 强调文字颜色 6 4 2 3" xfId="2130"/>
    <cellStyle name="60% - 强调文字颜色 6 4 3" xfId="2131"/>
    <cellStyle name="60% - 强调文字颜色 6 4 3 2" xfId="2132"/>
    <cellStyle name="60% - 强调文字颜色 6 4 4" xfId="2133"/>
    <cellStyle name="60% - 强调文字颜色 6 5" xfId="2134"/>
    <cellStyle name="60% - 强调文字颜色 6 5 2" xfId="2135"/>
    <cellStyle name="60% - 强调文字颜色 6 5 2 2" xfId="2136"/>
    <cellStyle name="60% - 强调文字颜色 6 5 2 2 2" xfId="2137"/>
    <cellStyle name="60% - 强调文字颜色 6 5 2 3" xfId="2138"/>
    <cellStyle name="60% - 强调文字颜色 6 5 3" xfId="2139"/>
    <cellStyle name="60% - 强调文字颜色 6 5 3 2" xfId="2140"/>
    <cellStyle name="60% - 强调文字颜色 6 5 4" xfId="2141"/>
    <cellStyle name="60% - 强调文字颜色 6 6" xfId="2142"/>
    <cellStyle name="60% - 强调文字颜色 6 6 2" xfId="2143"/>
    <cellStyle name="60% - 强调文字颜色 6 6 2 2" xfId="2144"/>
    <cellStyle name="60% - 强调文字颜色 6 6 3" xfId="2145"/>
    <cellStyle name="60% - 强调文字颜色 6 7" xfId="2146"/>
    <cellStyle name="60% - 强调文字颜色 6 7 2" xfId="2147"/>
    <cellStyle name="60% - 强调文字颜色 6 8" xfId="2148"/>
    <cellStyle name="60% - 强调文字颜色 6 9" xfId="2149"/>
    <cellStyle name="60% - 着色 1" xfId="2150"/>
    <cellStyle name="60% - 着色 1 2" xfId="2151"/>
    <cellStyle name="60% - 着色 2" xfId="2152"/>
    <cellStyle name="60% - 着色 2 2" xfId="2153"/>
    <cellStyle name="60% - 着色 3" xfId="2154"/>
    <cellStyle name="60% - 着色 3 2" xfId="2155"/>
    <cellStyle name="60% - 着色 4" xfId="2156"/>
    <cellStyle name="60% - 着色 4 2" xfId="2157"/>
    <cellStyle name="60% - 着色 5" xfId="2158"/>
    <cellStyle name="60% - 着色 6" xfId="2159"/>
    <cellStyle name="60% - 着色 6 2" xfId="2160"/>
    <cellStyle name="Calc Currency (0)" xfId="2161"/>
    <cellStyle name="Calc Currency (0) 2" xfId="2162"/>
    <cellStyle name="Comma [0]" xfId="2163"/>
    <cellStyle name="Comma [0] 2" xfId="2164"/>
    <cellStyle name="comma zerodec" xfId="2165"/>
    <cellStyle name="comma zerodec 2" xfId="2166"/>
    <cellStyle name="Comma_1995" xfId="2167"/>
    <cellStyle name="Currency [0]" xfId="2168"/>
    <cellStyle name="Currency [0] 2" xfId="2169"/>
    <cellStyle name="Currency_1995" xfId="2170"/>
    <cellStyle name="Currency1" xfId="2171"/>
    <cellStyle name="Currency1 2" xfId="2172"/>
    <cellStyle name="Date" xfId="2173"/>
    <cellStyle name="Date 2" xfId="2174"/>
    <cellStyle name="Dollar (zero dec)" xfId="2175"/>
    <cellStyle name="Dollar (zero dec) 2" xfId="2176"/>
    <cellStyle name="Fixed" xfId="2177"/>
    <cellStyle name="Fixed 2" xfId="2178"/>
    <cellStyle name="Header1" xfId="2179"/>
    <cellStyle name="Header1 2" xfId="2180"/>
    <cellStyle name="Header2" xfId="2181"/>
    <cellStyle name="Header2 2" xfId="2182"/>
    <cellStyle name="HEADING1" xfId="2183"/>
    <cellStyle name="HEADING1 2" xfId="2184"/>
    <cellStyle name="HEADING2" xfId="2185"/>
    <cellStyle name="HEADING2 2" xfId="2186"/>
    <cellStyle name="no dec" xfId="2187"/>
    <cellStyle name="no dec 2" xfId="2188"/>
    <cellStyle name="Norma,_laroux_4_营业在建 (2)_E21" xfId="2189"/>
    <cellStyle name="Normal_#10-Headcount" xfId="2190"/>
    <cellStyle name="Percent_laroux" xfId="2191"/>
    <cellStyle name="Total" xfId="2192"/>
    <cellStyle name="Total 2" xfId="2193"/>
    <cellStyle name="百分比 2" xfId="2194"/>
    <cellStyle name="百分比 2 2" xfId="2195"/>
    <cellStyle name="百分比 2 2 2" xfId="2196"/>
    <cellStyle name="百分比 2 2 2 2" xfId="2197"/>
    <cellStyle name="百分比 2 2 2 2 2" xfId="2198"/>
    <cellStyle name="百分比 2 2 2 2 2 2" xfId="2199"/>
    <cellStyle name="百分比 2 2 2 2 3" xfId="2200"/>
    <cellStyle name="百分比 2 2 2 3" xfId="2201"/>
    <cellStyle name="百分比 2 2 2 3 2" xfId="2202"/>
    <cellStyle name="百分比 2 2 2 4" xfId="2203"/>
    <cellStyle name="百分比 2 2 3" xfId="2204"/>
    <cellStyle name="百分比 2 2 3 2" xfId="2205"/>
    <cellStyle name="百分比 2 2 3 2 2" xfId="2206"/>
    <cellStyle name="百分比 2 2 3 3" xfId="2207"/>
    <cellStyle name="百分比 2 2 4" xfId="2208"/>
    <cellStyle name="百分比 2 2 4 2" xfId="2209"/>
    <cellStyle name="百分比 2 2 5" xfId="2210"/>
    <cellStyle name="百分比 2 3" xfId="2211"/>
    <cellStyle name="百分比 2 3 2" xfId="2212"/>
    <cellStyle name="百分比 2 3 2 2" xfId="2213"/>
    <cellStyle name="百分比 2 3 2 2 2" xfId="2214"/>
    <cellStyle name="百分比 2 3 2 3" xfId="2215"/>
    <cellStyle name="百分比 2 3 3" xfId="2216"/>
    <cellStyle name="百分比 2 3 3 2" xfId="2217"/>
    <cellStyle name="百分比 2 3 4" xfId="2218"/>
    <cellStyle name="百分比 2 4" xfId="2219"/>
    <cellStyle name="百分比 2 4 2" xfId="2220"/>
    <cellStyle name="百分比 2 4 2 2" xfId="2221"/>
    <cellStyle name="百分比 2 4 3" xfId="2222"/>
    <cellStyle name="百分比 2 5" xfId="2223"/>
    <cellStyle name="百分比 2 5 2" xfId="2224"/>
    <cellStyle name="百分比 2 6" xfId="2225"/>
    <cellStyle name="百分比 3" xfId="2226"/>
    <cellStyle name="百分比 3 2" xfId="2227"/>
    <cellStyle name="百分比 3 2 2" xfId="2228"/>
    <cellStyle name="百分比 3 2 2 2" xfId="2229"/>
    <cellStyle name="百分比 3 2 2 2 2" xfId="2230"/>
    <cellStyle name="百分比 3 2 2 3" xfId="2231"/>
    <cellStyle name="百分比 3 2 3" xfId="2232"/>
    <cellStyle name="百分比 3 2 3 2" xfId="2233"/>
    <cellStyle name="百分比 3 2 4" xfId="2234"/>
    <cellStyle name="百分比 3 3" xfId="2235"/>
    <cellStyle name="百分比 3 3 2" xfId="2236"/>
    <cellStyle name="百分比 3 3 2 2" xfId="2237"/>
    <cellStyle name="百分比 3 3 3" xfId="2238"/>
    <cellStyle name="百分比 3 4" xfId="2239"/>
    <cellStyle name="百分比 3 4 2" xfId="2240"/>
    <cellStyle name="百分比 3 5" xfId="2241"/>
    <cellStyle name="百分比 3 5 2" xfId="2242"/>
    <cellStyle name="百分比 3 6" xfId="2243"/>
    <cellStyle name="百分比 4" xfId="2244"/>
    <cellStyle name="百分比 4 2" xfId="2245"/>
    <cellStyle name="百分比 4 2 2" xfId="2246"/>
    <cellStyle name="百分比 4 2 2 2" xfId="2247"/>
    <cellStyle name="百分比 4 2 2 2 2" xfId="2248"/>
    <cellStyle name="百分比 4 2 2 3" xfId="2249"/>
    <cellStyle name="百分比 4 2 3" xfId="2250"/>
    <cellStyle name="百分比 4 2 3 2" xfId="2251"/>
    <cellStyle name="百分比 4 2 4" xfId="2252"/>
    <cellStyle name="百分比 4 3" xfId="2253"/>
    <cellStyle name="百分比 4 3 2" xfId="2254"/>
    <cellStyle name="百分比 4 3 2 2" xfId="2255"/>
    <cellStyle name="百分比 4 3 3" xfId="2256"/>
    <cellStyle name="百分比 4 4" xfId="2257"/>
    <cellStyle name="百分比 4 4 2" xfId="2258"/>
    <cellStyle name="百分比 4 5" xfId="2259"/>
    <cellStyle name="百分比 5" xfId="2260"/>
    <cellStyle name="百分比 5 2" xfId="2261"/>
    <cellStyle name="百分比 5 2 2" xfId="2262"/>
    <cellStyle name="百分比 5 2 2 2" xfId="2263"/>
    <cellStyle name="百分比 5 2 2 2 2" xfId="2264"/>
    <cellStyle name="百分比 5 2 2 3" xfId="2265"/>
    <cellStyle name="百分比 5 2 3" xfId="2266"/>
    <cellStyle name="百分比 5 2 3 2" xfId="2267"/>
    <cellStyle name="百分比 5 2 4" xfId="2268"/>
    <cellStyle name="百分比 5 3" xfId="2269"/>
    <cellStyle name="百分比 5 3 2" xfId="2270"/>
    <cellStyle name="百分比 5 3 2 2" xfId="2271"/>
    <cellStyle name="百分比 5 3 3" xfId="2272"/>
    <cellStyle name="百分比 5 4" xfId="2273"/>
    <cellStyle name="百分比 5 4 2" xfId="2274"/>
    <cellStyle name="百分比 5 5" xfId="2275"/>
    <cellStyle name="百分比 5 5 2" xfId="2276"/>
    <cellStyle name="百分比 5 6" xfId="2277"/>
    <cellStyle name="百分比 5 7" xfId="2278"/>
    <cellStyle name="百分比 6" xfId="2279"/>
    <cellStyle name="百分比 6 2" xfId="2280"/>
    <cellStyle name="百分比 6 2 2" xfId="2281"/>
    <cellStyle name="百分比 6 2 2 2" xfId="2282"/>
    <cellStyle name="百分比 6 2 2 2 2" xfId="2283"/>
    <cellStyle name="百分比 6 2 2 3" xfId="2284"/>
    <cellStyle name="百分比 6 2 3" xfId="2285"/>
    <cellStyle name="百分比 6 2 3 2" xfId="2286"/>
    <cellStyle name="百分比 6 2 4" xfId="2287"/>
    <cellStyle name="百分比 6 3" xfId="2288"/>
    <cellStyle name="百分比 6 3 2" xfId="2289"/>
    <cellStyle name="百分比 6 3 2 2" xfId="2290"/>
    <cellStyle name="百分比 6 3 3" xfId="2291"/>
    <cellStyle name="百分比 6 4" xfId="2292"/>
    <cellStyle name="百分比 6 4 2" xfId="2293"/>
    <cellStyle name="百分比 6 5" xfId="2294"/>
    <cellStyle name="百分比 7" xfId="2295"/>
    <cellStyle name="百分比 7 2" xfId="2296"/>
    <cellStyle name="百分比 7 2 2" xfId="2297"/>
    <cellStyle name="百分比 7 2 2 2" xfId="2298"/>
    <cellStyle name="百分比 7 2 2 2 2" xfId="2299"/>
    <cellStyle name="百分比 7 2 2 3" xfId="2300"/>
    <cellStyle name="百分比 7 2 3" xfId="2301"/>
    <cellStyle name="百分比 7 2 3 2" xfId="2302"/>
    <cellStyle name="百分比 7 2 4" xfId="2303"/>
    <cellStyle name="百分比 7 3" xfId="2304"/>
    <cellStyle name="百分比 7 3 2" xfId="2305"/>
    <cellStyle name="百分比 7 3 2 2" xfId="2306"/>
    <cellStyle name="百分比 7 3 3" xfId="2307"/>
    <cellStyle name="百分比 7 4" xfId="2308"/>
    <cellStyle name="百分比 7 4 2" xfId="2309"/>
    <cellStyle name="百分比 7 5" xfId="2310"/>
    <cellStyle name="百分比 8" xfId="2311"/>
    <cellStyle name="标题 1 2" xfId="2312"/>
    <cellStyle name="标题 1 2 2" xfId="2313"/>
    <cellStyle name="标题 1 2 2 2" xfId="2314"/>
    <cellStyle name="标题 1 2 2 2 2" xfId="2315"/>
    <cellStyle name="标题 1 2 2 3" xfId="2316"/>
    <cellStyle name="标题 1 2 3" xfId="2317"/>
    <cellStyle name="标题 1 2 3 2" xfId="2318"/>
    <cellStyle name="标题 1 2 3 2 2" xfId="2319"/>
    <cellStyle name="标题 1 2 3 3" xfId="2320"/>
    <cellStyle name="标题 1 2 3 4" xfId="2321"/>
    <cellStyle name="标题 1 2 4" xfId="2322"/>
    <cellStyle name="标题 1 2 4 2" xfId="2323"/>
    <cellStyle name="标题 1 2 5" xfId="2324"/>
    <cellStyle name="标题 1 2_2015财政决算公开" xfId="2325"/>
    <cellStyle name="标题 1 3" xfId="2326"/>
    <cellStyle name="标题 1 3 2" xfId="2327"/>
    <cellStyle name="标题 1 3 2 2" xfId="2328"/>
    <cellStyle name="标题 1 3 2 2 2" xfId="2329"/>
    <cellStyle name="标题 1 3 2 3" xfId="2330"/>
    <cellStyle name="标题 1 3 3" xfId="2331"/>
    <cellStyle name="标题 1 3 3 2" xfId="2332"/>
    <cellStyle name="标题 1 3 4" xfId="2333"/>
    <cellStyle name="标题 1 4" xfId="2334"/>
    <cellStyle name="标题 1 4 2" xfId="2335"/>
    <cellStyle name="标题 1 4 2 2" xfId="2336"/>
    <cellStyle name="标题 1 4 3" xfId="2337"/>
    <cellStyle name="标题 1 5" xfId="2338"/>
    <cellStyle name="标题 1 5 2" xfId="2339"/>
    <cellStyle name="标题 1 5 2 2" xfId="2340"/>
    <cellStyle name="标题 1 5 3" xfId="2341"/>
    <cellStyle name="标题 1 6" xfId="2342"/>
    <cellStyle name="标题 1 6 2" xfId="2343"/>
    <cellStyle name="标题 1 7" xfId="2344"/>
    <cellStyle name="标题 1 8" xfId="2345"/>
    <cellStyle name="标题 10" xfId="2346"/>
    <cellStyle name="标题 2 2" xfId="2347"/>
    <cellStyle name="标题 2 2 2" xfId="2348"/>
    <cellStyle name="标题 2 2 2 2" xfId="2349"/>
    <cellStyle name="标题 2 2 2 2 2" xfId="2350"/>
    <cellStyle name="标题 2 2 2 3" xfId="2351"/>
    <cellStyle name="标题 2 2 3" xfId="2352"/>
    <cellStyle name="标题 2 2 3 2" xfId="2353"/>
    <cellStyle name="标题 2 2 3 2 2" xfId="2354"/>
    <cellStyle name="标题 2 2 3 3" xfId="2355"/>
    <cellStyle name="标题 2 2 3 4" xfId="2356"/>
    <cellStyle name="标题 2 2 4" xfId="2357"/>
    <cellStyle name="标题 2 2 4 2" xfId="2358"/>
    <cellStyle name="标题 2 2 5" xfId="2359"/>
    <cellStyle name="标题 2 2_2015财政决算公开" xfId="2360"/>
    <cellStyle name="标题 2 3" xfId="2361"/>
    <cellStyle name="标题 2 3 2" xfId="2362"/>
    <cellStyle name="标题 2 3 2 2" xfId="2363"/>
    <cellStyle name="标题 2 3 2 2 2" xfId="2364"/>
    <cellStyle name="标题 2 3 2 3" xfId="2365"/>
    <cellStyle name="标题 2 3 3" xfId="2366"/>
    <cellStyle name="标题 2 3 3 2" xfId="2367"/>
    <cellStyle name="标题 2 3 4" xfId="2368"/>
    <cellStyle name="标题 2 4" xfId="2369"/>
    <cellStyle name="标题 2 4 2" xfId="2370"/>
    <cellStyle name="标题 2 4 2 2" xfId="2371"/>
    <cellStyle name="标题 2 4 3" xfId="2372"/>
    <cellStyle name="标题 2 5" xfId="2373"/>
    <cellStyle name="标题 2 5 2" xfId="2374"/>
    <cellStyle name="标题 2 5 2 2" xfId="2375"/>
    <cellStyle name="标题 2 5 3" xfId="2376"/>
    <cellStyle name="标题 2 6" xfId="2377"/>
    <cellStyle name="标题 2 6 2" xfId="2378"/>
    <cellStyle name="标题 2 7" xfId="2379"/>
    <cellStyle name="标题 2 8" xfId="2380"/>
    <cellStyle name="标题 3 2" xfId="2381"/>
    <cellStyle name="标题 3 2 2" xfId="2382"/>
    <cellStyle name="标题 3 2 2 2" xfId="2383"/>
    <cellStyle name="标题 3 2 2 2 2" xfId="2384"/>
    <cellStyle name="标题 3 2 2 3" xfId="2385"/>
    <cellStyle name="标题 3 2 3" xfId="2386"/>
    <cellStyle name="标题 3 2 3 2" xfId="2387"/>
    <cellStyle name="标题 3 2 3 2 2" xfId="2388"/>
    <cellStyle name="标题 3 2 3 3" xfId="2389"/>
    <cellStyle name="标题 3 2 3 4" xfId="2390"/>
    <cellStyle name="标题 3 2 4" xfId="2391"/>
    <cellStyle name="标题 3 2 4 2" xfId="2392"/>
    <cellStyle name="标题 3 2 5" xfId="2393"/>
    <cellStyle name="标题 3 2_2015财政决算公开" xfId="2394"/>
    <cellStyle name="标题 3 3" xfId="2395"/>
    <cellStyle name="标题 3 3 2" xfId="2396"/>
    <cellStyle name="标题 3 3 2 2" xfId="2397"/>
    <cellStyle name="标题 3 3 2 2 2" xfId="2398"/>
    <cellStyle name="标题 3 3 2 3" xfId="2399"/>
    <cellStyle name="标题 3 3 3" xfId="2400"/>
    <cellStyle name="标题 3 3 3 2" xfId="2401"/>
    <cellStyle name="标题 3 3 4" xfId="2402"/>
    <cellStyle name="标题 3 4" xfId="2403"/>
    <cellStyle name="标题 3 4 2" xfId="2404"/>
    <cellStyle name="标题 3 4 2 2" xfId="2405"/>
    <cellStyle name="标题 3 4 3" xfId="2406"/>
    <cellStyle name="标题 3 5" xfId="2407"/>
    <cellStyle name="标题 3 5 2" xfId="2408"/>
    <cellStyle name="标题 3 5 2 2" xfId="2409"/>
    <cellStyle name="标题 3 5 3" xfId="2410"/>
    <cellStyle name="标题 3 6" xfId="2411"/>
    <cellStyle name="标题 3 6 2" xfId="2412"/>
    <cellStyle name="标题 3 7" xfId="2413"/>
    <cellStyle name="标题 3 8" xfId="2414"/>
    <cellStyle name="标题 4 2" xfId="2415"/>
    <cellStyle name="标题 4 2 2" xfId="2416"/>
    <cellStyle name="标题 4 2 2 2" xfId="2417"/>
    <cellStyle name="标题 4 2 2 2 2" xfId="2418"/>
    <cellStyle name="标题 4 2 2 3" xfId="2419"/>
    <cellStyle name="标题 4 2 3" xfId="2420"/>
    <cellStyle name="标题 4 2 3 2" xfId="2421"/>
    <cellStyle name="标题 4 2 3 2 2" xfId="2422"/>
    <cellStyle name="标题 4 2 3 3" xfId="2423"/>
    <cellStyle name="标题 4 2 3 4" xfId="2424"/>
    <cellStyle name="标题 4 2 4" xfId="2425"/>
    <cellStyle name="标题 4 2 4 2" xfId="2426"/>
    <cellStyle name="标题 4 2 5" xfId="2427"/>
    <cellStyle name="标题 4 2_2015财政决算公开" xfId="2428"/>
    <cellStyle name="标题 4 3" xfId="2429"/>
    <cellStyle name="标题 4 3 2" xfId="2430"/>
    <cellStyle name="标题 4 3 2 2" xfId="2431"/>
    <cellStyle name="标题 4 3 2 2 2" xfId="2432"/>
    <cellStyle name="标题 4 3 2 3" xfId="2433"/>
    <cellStyle name="标题 4 3 3" xfId="2434"/>
    <cellStyle name="标题 4 3 3 2" xfId="2435"/>
    <cellStyle name="标题 4 3 4" xfId="2436"/>
    <cellStyle name="标题 4 4" xfId="2437"/>
    <cellStyle name="标题 4 4 2" xfId="2438"/>
    <cellStyle name="标题 4 4 2 2" xfId="2439"/>
    <cellStyle name="标题 4 4 3" xfId="2440"/>
    <cellStyle name="标题 4 5" xfId="2441"/>
    <cellStyle name="标题 4 5 2" xfId="2442"/>
    <cellStyle name="标题 4 5 2 2" xfId="2443"/>
    <cellStyle name="标题 4 5 3" xfId="2444"/>
    <cellStyle name="标题 4 6" xfId="2445"/>
    <cellStyle name="标题 4 6 2" xfId="2446"/>
    <cellStyle name="标题 4 7" xfId="2447"/>
    <cellStyle name="标题 4 8" xfId="2448"/>
    <cellStyle name="标题 5" xfId="2449"/>
    <cellStyle name="标题 5 2" xfId="2450"/>
    <cellStyle name="标题 5 2 2" xfId="2451"/>
    <cellStyle name="标题 5 2 2 2" xfId="2452"/>
    <cellStyle name="标题 5 2 2 2 2" xfId="2453"/>
    <cellStyle name="标题 5 2 2 2 2 2" xfId="2454"/>
    <cellStyle name="标题 5 2 2 2 3" xfId="2455"/>
    <cellStyle name="标题 5 2 2 2_2015财政决算公开" xfId="2456"/>
    <cellStyle name="标题 5 2 2 3" xfId="2457"/>
    <cellStyle name="标题 5 2 2 3 2" xfId="2458"/>
    <cellStyle name="标题 5 2 2 4" xfId="2459"/>
    <cellStyle name="标题 5 2 2 5" xfId="2460"/>
    <cellStyle name="标题 5 2 2_2015财政决算公开" xfId="2461"/>
    <cellStyle name="标题 5 2 3" xfId="2462"/>
    <cellStyle name="标题 5 2 3 2" xfId="2463"/>
    <cellStyle name="标题 5 2 3 2 2" xfId="2464"/>
    <cellStyle name="标题 5 2 3 3" xfId="2465"/>
    <cellStyle name="标题 5 2 3 4" xfId="2466"/>
    <cellStyle name="标题 5 2 3_2015财政决算公开" xfId="2467"/>
    <cellStyle name="标题 5 2 4" xfId="2468"/>
    <cellStyle name="标题 5 2 4 2" xfId="2469"/>
    <cellStyle name="标题 5 2 5" xfId="2470"/>
    <cellStyle name="标题 5 2 6" xfId="2471"/>
    <cellStyle name="标题 5 2_2015财政决算公开" xfId="2472"/>
    <cellStyle name="标题 5 3" xfId="2473"/>
    <cellStyle name="标题 5 3 2" xfId="2474"/>
    <cellStyle name="标题 5 3 2 2" xfId="2475"/>
    <cellStyle name="标题 5 3 2 2 2" xfId="2476"/>
    <cellStyle name="标题 5 3 2 3" xfId="2477"/>
    <cellStyle name="标题 5 3 2_2015财政决算公开" xfId="2478"/>
    <cellStyle name="标题 5 3 3" xfId="2479"/>
    <cellStyle name="标题 5 3 3 2" xfId="2480"/>
    <cellStyle name="标题 5 3 4" xfId="2481"/>
    <cellStyle name="标题 5 3 5" xfId="2482"/>
    <cellStyle name="标题 5 3_2015财政决算公开" xfId="2483"/>
    <cellStyle name="标题 5 4" xfId="2484"/>
    <cellStyle name="标题 5 4 2" xfId="2485"/>
    <cellStyle name="标题 5 4 2 2" xfId="2486"/>
    <cellStyle name="标题 5 4 3" xfId="2487"/>
    <cellStyle name="标题 5 5" xfId="2488"/>
    <cellStyle name="标题 5 5 2" xfId="2489"/>
    <cellStyle name="标题 5 6" xfId="2490"/>
    <cellStyle name="标题 5 7" xfId="2491"/>
    <cellStyle name="标题 5_2015财政决算公开" xfId="2492"/>
    <cellStyle name="标题 6" xfId="2493"/>
    <cellStyle name="标题 6 2" xfId="2494"/>
    <cellStyle name="标题 7" xfId="2495"/>
    <cellStyle name="标题 7 2" xfId="2496"/>
    <cellStyle name="标题 8" xfId="2497"/>
    <cellStyle name="标题 9" xfId="2498"/>
    <cellStyle name="表标题" xfId="2499"/>
    <cellStyle name="表标题 2" xfId="2500"/>
    <cellStyle name="表标题 2 2" xfId="2501"/>
    <cellStyle name="表标题 2 2 2" xfId="2502"/>
    <cellStyle name="表标题 2 2 2 2" xfId="2503"/>
    <cellStyle name="表标题 2 2 3" xfId="2504"/>
    <cellStyle name="表标题 2 3" xfId="2505"/>
    <cellStyle name="表标题 2 3 2" xfId="2506"/>
    <cellStyle name="表标题 2 4" xfId="2507"/>
    <cellStyle name="表标题 3" xfId="2508"/>
    <cellStyle name="表标题 3 2" xfId="2509"/>
    <cellStyle name="表标题 3 2 2" xfId="2510"/>
    <cellStyle name="表标题 3 3" xfId="2511"/>
    <cellStyle name="表标题 4" xfId="2512"/>
    <cellStyle name="表标题 4 2" xfId="2513"/>
    <cellStyle name="表标题 5" xfId="2514"/>
    <cellStyle name="差 2" xfId="2515"/>
    <cellStyle name="差 2 2" xfId="2516"/>
    <cellStyle name="差 2 2 2" xfId="2517"/>
    <cellStyle name="差 2 2 2 2" xfId="2518"/>
    <cellStyle name="差 2 2 2 2 2" xfId="2519"/>
    <cellStyle name="差 2 2 2 3" xfId="2520"/>
    <cellStyle name="差 2 2 3" xfId="2521"/>
    <cellStyle name="差 2 2 3 2" xfId="2522"/>
    <cellStyle name="差 2 2 4" xfId="2523"/>
    <cellStyle name="差 2 3" xfId="2524"/>
    <cellStyle name="差 2 3 2" xfId="2525"/>
    <cellStyle name="差 2 3 2 2" xfId="2526"/>
    <cellStyle name="差 2 3 3" xfId="2527"/>
    <cellStyle name="差 2 4" xfId="2528"/>
    <cellStyle name="差 2 4 2" xfId="2529"/>
    <cellStyle name="差 2 5" xfId="2530"/>
    <cellStyle name="差 2_2015财政决算公开" xfId="2531"/>
    <cellStyle name="差 3" xfId="2532"/>
    <cellStyle name="差 3 2" xfId="2533"/>
    <cellStyle name="差 3 2 2" xfId="2534"/>
    <cellStyle name="差 3 2 2 2" xfId="2535"/>
    <cellStyle name="差 3 2 2 2 2" xfId="2536"/>
    <cellStyle name="差 3 2 2 3" xfId="2537"/>
    <cellStyle name="差 3 2 3" xfId="2538"/>
    <cellStyle name="差 3 2 3 2" xfId="2539"/>
    <cellStyle name="差 3 2 4" xfId="2540"/>
    <cellStyle name="差 3 3" xfId="2541"/>
    <cellStyle name="差 3 3 2" xfId="2542"/>
    <cellStyle name="差 3 3 2 2" xfId="2543"/>
    <cellStyle name="差 3 3 3" xfId="2544"/>
    <cellStyle name="差 3 4" xfId="2545"/>
    <cellStyle name="差 3 4 2" xfId="2546"/>
    <cellStyle name="差 3 5" xfId="2547"/>
    <cellStyle name="差 4" xfId="2548"/>
    <cellStyle name="差 4 2" xfId="2549"/>
    <cellStyle name="差 4 2 2" xfId="2550"/>
    <cellStyle name="差 4 2 2 2" xfId="2551"/>
    <cellStyle name="差 4 2 3" xfId="2552"/>
    <cellStyle name="差 4 3" xfId="2553"/>
    <cellStyle name="差 4 3 2" xfId="2554"/>
    <cellStyle name="差 4 4" xfId="2555"/>
    <cellStyle name="差 5" xfId="2556"/>
    <cellStyle name="差 5 2" xfId="2557"/>
    <cellStyle name="差 5 2 2" xfId="2558"/>
    <cellStyle name="差 5 2 2 2" xfId="2559"/>
    <cellStyle name="差 5 2 3" xfId="2560"/>
    <cellStyle name="差 5 3" xfId="2561"/>
    <cellStyle name="差 5 3 2" xfId="2562"/>
    <cellStyle name="差 5 4" xfId="2563"/>
    <cellStyle name="差 6" xfId="2564"/>
    <cellStyle name="差 6 2" xfId="2565"/>
    <cellStyle name="差 6 2 2" xfId="2566"/>
    <cellStyle name="差 6 3" xfId="2567"/>
    <cellStyle name="差 7" xfId="2568"/>
    <cellStyle name="差 7 2" xfId="2569"/>
    <cellStyle name="差 8" xfId="2570"/>
    <cellStyle name="差_5.中央部门决算（草案)-1" xfId="2571"/>
    <cellStyle name="差_F00DC810C49E00C2E0430A3413167AE0" xfId="2572"/>
    <cellStyle name="差_出版署2010年度中央部门决算草案" xfId="2573"/>
    <cellStyle name="差_全国友协2010年度中央部门决算（草案）" xfId="2574"/>
    <cellStyle name="差_司法部2010年度中央部门决算（草案）报" xfId="2575"/>
    <cellStyle name="常规 10" xfId="2576"/>
    <cellStyle name="常规 10 2" xfId="2577"/>
    <cellStyle name="常规 10 2 2" xfId="2578"/>
    <cellStyle name="常规 10 2 2 2" xfId="2579"/>
    <cellStyle name="常规 10 2 2 2 2" xfId="2580"/>
    <cellStyle name="常规 10 2 2 3" xfId="2581"/>
    <cellStyle name="常规 10 2 2_2015财政决算公开" xfId="2582"/>
    <cellStyle name="常规 10 2 3" xfId="2583"/>
    <cellStyle name="常规 10 2 3 2" xfId="2584"/>
    <cellStyle name="常规 10 2 4" xfId="2585"/>
    <cellStyle name="常规 10 2_2015财政决算公开" xfId="2586"/>
    <cellStyle name="常规 10 3" xfId="2587"/>
    <cellStyle name="常规 10 3 2" xfId="2588"/>
    <cellStyle name="常规 10 3 2 2" xfId="2589"/>
    <cellStyle name="常规 10 3 3" xfId="2590"/>
    <cellStyle name="常规 10 3_2015财政决算公开" xfId="2591"/>
    <cellStyle name="常规 10 4" xfId="2592"/>
    <cellStyle name="常规 10 4 2" xfId="2593"/>
    <cellStyle name="常规 10 5" xfId="2594"/>
    <cellStyle name="常规 10 6" xfId="2595"/>
    <cellStyle name="常规 10_2015财政决算公开" xfId="2596"/>
    <cellStyle name="常规 11" xfId="2597"/>
    <cellStyle name="常规 11 2" xfId="2598"/>
    <cellStyle name="常规 11 2 2" xfId="2599"/>
    <cellStyle name="常规 11 2 2 2" xfId="2600"/>
    <cellStyle name="常规 11 2 2 2 2" xfId="2601"/>
    <cellStyle name="常规 11 2 2 3" xfId="2602"/>
    <cellStyle name="常规 11 2 3" xfId="2603"/>
    <cellStyle name="常规 11 2 3 2" xfId="2604"/>
    <cellStyle name="常规 11 2 4" xfId="2605"/>
    <cellStyle name="常规 11 2 5" xfId="2606"/>
    <cellStyle name="常规 11 3" xfId="2607"/>
    <cellStyle name="常规 11 3 2" xfId="2608"/>
    <cellStyle name="常规 11 3 2 2" xfId="2609"/>
    <cellStyle name="常规 11 3 3" xfId="2610"/>
    <cellStyle name="常规 11 3 4" xfId="2611"/>
    <cellStyle name="常规 11 4" xfId="2612"/>
    <cellStyle name="常规 11 4 2" xfId="2613"/>
    <cellStyle name="常规 11 5" xfId="2614"/>
    <cellStyle name="常规 11 6" xfId="2615"/>
    <cellStyle name="常规 11_报 预算   行政政法处(1)" xfId="2616"/>
    <cellStyle name="常规 12" xfId="2617"/>
    <cellStyle name="常规 12 2" xfId="2618"/>
    <cellStyle name="常规 12 2 2" xfId="2619"/>
    <cellStyle name="常规 12 2 2 2" xfId="2620"/>
    <cellStyle name="常规 12 2 2 2 2" xfId="2621"/>
    <cellStyle name="常规 12 2 2 2 2 2" xfId="2622"/>
    <cellStyle name="常规 12 2 2 2 3" xfId="2623"/>
    <cellStyle name="常规 12 2 2 2_2015财政决算公开" xfId="2624"/>
    <cellStyle name="常规 12 2 2 3" xfId="2625"/>
    <cellStyle name="常规 12 2 2 3 2" xfId="2626"/>
    <cellStyle name="常规 12 2 2 4" xfId="2627"/>
    <cellStyle name="常规 12 2 2 5" xfId="2628"/>
    <cellStyle name="常规 12 2 2_2015财政决算公开" xfId="2629"/>
    <cellStyle name="常规 12 2 3" xfId="2630"/>
    <cellStyle name="常规 12 2 3 2" xfId="2631"/>
    <cellStyle name="常规 12 2 3 2 2" xfId="2632"/>
    <cellStyle name="常规 12 2 3 3" xfId="2633"/>
    <cellStyle name="常规 12 2 3_2015财政决算公开" xfId="2634"/>
    <cellStyle name="常规 12 2 4" xfId="2635"/>
    <cellStyle name="常规 12 2 4 2" xfId="2636"/>
    <cellStyle name="常规 12 2 5" xfId="2637"/>
    <cellStyle name="常规 12 2_2015财政决算公开" xfId="2638"/>
    <cellStyle name="常规 12 3" xfId="2639"/>
    <cellStyle name="常规 12 3 2" xfId="2640"/>
    <cellStyle name="常规 12 3 2 2" xfId="2641"/>
    <cellStyle name="常规 12 3 3" xfId="2642"/>
    <cellStyle name="常规 12 3_2015财政决算公开" xfId="2643"/>
    <cellStyle name="常规 12 4" xfId="2644"/>
    <cellStyle name="常规 12 4 2" xfId="2645"/>
    <cellStyle name="常规 12 4 2 2" xfId="2646"/>
    <cellStyle name="常规 12 4 3" xfId="2647"/>
    <cellStyle name="常规 12 4_2015财政决算公开" xfId="2648"/>
    <cellStyle name="常规 12 5" xfId="2649"/>
    <cellStyle name="常规 12 5 2" xfId="2650"/>
    <cellStyle name="常规 12 6" xfId="2651"/>
    <cellStyle name="常规 12 7" xfId="2652"/>
    <cellStyle name="常规 12_2015财政决算公开" xfId="2653"/>
    <cellStyle name="常规 13" xfId="2654"/>
    <cellStyle name="常规 13 2" xfId="2655"/>
    <cellStyle name="常规 13 2 2" xfId="2656"/>
    <cellStyle name="常规 13 2 2 2" xfId="2657"/>
    <cellStyle name="常规 13 2 2 2 2" xfId="2658"/>
    <cellStyle name="常规 13 2 2 3" xfId="2659"/>
    <cellStyle name="常规 13 2 2_2015财政决算公开" xfId="2660"/>
    <cellStyle name="常规 13 2 3" xfId="2661"/>
    <cellStyle name="常规 13 2 3 2" xfId="2662"/>
    <cellStyle name="常规 13 2 4" xfId="2663"/>
    <cellStyle name="常规 13 2 5" xfId="2664"/>
    <cellStyle name="常规 13 2_2015财政决算公开" xfId="2665"/>
    <cellStyle name="常规 13 3" xfId="2666"/>
    <cellStyle name="常规 13 3 2" xfId="2667"/>
    <cellStyle name="常规 13 3 2 2" xfId="2668"/>
    <cellStyle name="常规 13 3 3" xfId="2669"/>
    <cellStyle name="常规 13 3_2015财政决算公开" xfId="2670"/>
    <cellStyle name="常规 13 4" xfId="2671"/>
    <cellStyle name="常规 13 4 2" xfId="2672"/>
    <cellStyle name="常规 13 5" xfId="2673"/>
    <cellStyle name="常规 13_2015财政决算公开" xfId="2674"/>
    <cellStyle name="常规 14" xfId="2675"/>
    <cellStyle name="常规 14 2" xfId="2676"/>
    <cellStyle name="常规 14 2 2" xfId="2677"/>
    <cellStyle name="常规 14 3" xfId="2678"/>
    <cellStyle name="常规 14 3 2" xfId="2679"/>
    <cellStyle name="常规 14 4" xfId="2680"/>
    <cellStyle name="常规 14 4 2" xfId="2681"/>
    <cellStyle name="常规 14 5" xfId="2682"/>
    <cellStyle name="常规 14 6" xfId="2683"/>
    <cellStyle name="常规 14 7" xfId="2684"/>
    <cellStyle name="常规 14_2015财政决算公开" xfId="2685"/>
    <cellStyle name="常规 15" xfId="2686"/>
    <cellStyle name="常规 15 2" xfId="2687"/>
    <cellStyle name="常规 15 2 2" xfId="2688"/>
    <cellStyle name="常规 15 3" xfId="2689"/>
    <cellStyle name="常规 15 3 2" xfId="2690"/>
    <cellStyle name="常规 15 4" xfId="2691"/>
    <cellStyle name="常规 15 4 2" xfId="2692"/>
    <cellStyle name="常规 15 5" xfId="2693"/>
    <cellStyle name="常规 15_2015财政决算公开" xfId="2694"/>
    <cellStyle name="常规 16" xfId="2695"/>
    <cellStyle name="常规 16 2" xfId="2696"/>
    <cellStyle name="常规 16 2 2" xfId="2697"/>
    <cellStyle name="常规 16 3" xfId="2698"/>
    <cellStyle name="常规 16_2015财政决算公开" xfId="2699"/>
    <cellStyle name="常规 17" xfId="2700"/>
    <cellStyle name="常规 17 2" xfId="2701"/>
    <cellStyle name="常规 17 2 2" xfId="2702"/>
    <cellStyle name="常规 17 3" xfId="2703"/>
    <cellStyle name="常规 17_2015财政决算公开" xfId="2704"/>
    <cellStyle name="常规 18" xfId="2705"/>
    <cellStyle name="常规 18 2" xfId="2706"/>
    <cellStyle name="常规 18 2 2" xfId="2707"/>
    <cellStyle name="常规 18 3" xfId="2708"/>
    <cellStyle name="常规 18_2015财政决算公开" xfId="2709"/>
    <cellStyle name="常规 19" xfId="2710"/>
    <cellStyle name="常规 19 2" xfId="2711"/>
    <cellStyle name="常规 19 2 2" xfId="2712"/>
    <cellStyle name="常规 19 3" xfId="2713"/>
    <cellStyle name="常规 19_2015财政决算公开" xfId="2714"/>
    <cellStyle name="常规 2" xfId="2715"/>
    <cellStyle name="常规 2 10" xfId="2716"/>
    <cellStyle name="常规 2 11" xfId="2717"/>
    <cellStyle name="常规 2 2" xfId="2718"/>
    <cellStyle name="常规 2 2 10" xfId="2719"/>
    <cellStyle name="常规 2 2 11" xfId="2720"/>
    <cellStyle name="常规 2 2 2" xfId="2721"/>
    <cellStyle name="常规 2 2 2 10" xfId="2722"/>
    <cellStyle name="常规 2 2 2 2" xfId="2723"/>
    <cellStyle name="常规 2 2 2 2 2" xfId="2724"/>
    <cellStyle name="常规 2 2 2 2 2 2" xfId="2725"/>
    <cellStyle name="常规 2 2 2 2 2 2 2" xfId="2726"/>
    <cellStyle name="常规 2 2 2 2 2 3" xfId="2727"/>
    <cellStyle name="常规 2 2 2 2 2 3 2" xfId="2728"/>
    <cellStyle name="常规 2 2 2 2 2 4" xfId="2729"/>
    <cellStyle name="常规 2 2 2 2 2 4 2" xfId="2730"/>
    <cellStyle name="常规 2 2 2 2 2 5" xfId="2731"/>
    <cellStyle name="常规 2 2 2 2 2_2015财政决算公开" xfId="2732"/>
    <cellStyle name="常规 2 2 2 2 3" xfId="2733"/>
    <cellStyle name="常规 2 2 2 2 3 2" xfId="2734"/>
    <cellStyle name="常规 2 2 2 2 3 2 2" xfId="2735"/>
    <cellStyle name="常规 2 2 2 2 3 3" xfId="2736"/>
    <cellStyle name="常规 2 2 2 2 3 3 2" xfId="2737"/>
    <cellStyle name="常规 2 2 2 2 3 4" xfId="2738"/>
    <cellStyle name="常规 2 2 2 2 3_2015财政决算公开" xfId="2739"/>
    <cellStyle name="常规 2 2 2 2 4" xfId="2740"/>
    <cellStyle name="常规 2 2 2 2 4 2" xfId="2741"/>
    <cellStyle name="常规 2 2 2 2 4 2 2" xfId="2742"/>
    <cellStyle name="常规 2 2 2 2 4 3" xfId="2743"/>
    <cellStyle name="常规 2 2 2 2 4 3 2" xfId="2744"/>
    <cellStyle name="常规 2 2 2 2 4 4" xfId="2745"/>
    <cellStyle name="常规 2 2 2 2 4 4 2" xfId="2746"/>
    <cellStyle name="常规 2 2 2 2 4 5" xfId="2747"/>
    <cellStyle name="常规 2 2 2 2 4_2015财政决算公开" xfId="2748"/>
    <cellStyle name="常规 2 2 2 2 5" xfId="2749"/>
    <cellStyle name="常规 2 2 2 2 5 2" xfId="2750"/>
    <cellStyle name="常规 2 2 2 2 6" xfId="2751"/>
    <cellStyle name="常规 2 2 2 2 6 2" xfId="2752"/>
    <cellStyle name="常规 2 2 2 2 7" xfId="2753"/>
    <cellStyle name="常规 2 2 2 2 8" xfId="2754"/>
    <cellStyle name="常规 2 2 2 2_2015财政决算公开" xfId="2755"/>
    <cellStyle name="常规 2 2 2 3" xfId="2756"/>
    <cellStyle name="常规 2 2 2 3 2" xfId="2757"/>
    <cellStyle name="常规 2 2 2 3 2 2" xfId="2758"/>
    <cellStyle name="常规 2 2 2 3 3" xfId="2759"/>
    <cellStyle name="常规 2 2 2 3 3 2" xfId="2760"/>
    <cellStyle name="常规 2 2 2 3 4" xfId="2761"/>
    <cellStyle name="常规 2 2 2 3 4 2" xfId="2762"/>
    <cellStyle name="常规 2 2 2 3 5" xfId="2763"/>
    <cellStyle name="常规 2 2 2 3_2015财政决算公开" xfId="2764"/>
    <cellStyle name="常规 2 2 2 4" xfId="2765"/>
    <cellStyle name="常规 2 2 2 4 2" xfId="2766"/>
    <cellStyle name="常规 2 2 2 4 2 2" xfId="2767"/>
    <cellStyle name="常规 2 2 2 4 3" xfId="2768"/>
    <cellStyle name="常规 2 2 2 4 3 2" xfId="2769"/>
    <cellStyle name="常规 2 2 2 4 4" xfId="2770"/>
    <cellStyle name="常规 2 2 2 4 4 2" xfId="2771"/>
    <cellStyle name="常规 2 2 2 4 5" xfId="2772"/>
    <cellStyle name="常规 2 2 2 4_2015财政决算公开" xfId="2773"/>
    <cellStyle name="常规 2 2 2 5" xfId="2774"/>
    <cellStyle name="常规 2 2 2 5 2" xfId="2775"/>
    <cellStyle name="常规 2 2 2 5 2 2" xfId="2776"/>
    <cellStyle name="常规 2 2 2 5 3" xfId="2777"/>
    <cellStyle name="常规 2 2 2 5 3 2" xfId="2778"/>
    <cellStyle name="常规 2 2 2 5 4" xfId="2779"/>
    <cellStyle name="常规 2 2 2 5_2015财政决算公开" xfId="2780"/>
    <cellStyle name="常规 2 2 2 6" xfId="2781"/>
    <cellStyle name="常规 2 2 2 6 2" xfId="2782"/>
    <cellStyle name="常规 2 2 2 6 2 2" xfId="2783"/>
    <cellStyle name="常规 2 2 2 6 3" xfId="2784"/>
    <cellStyle name="常规 2 2 2 6 3 2" xfId="2785"/>
    <cellStyle name="常规 2 2 2 6 4" xfId="2786"/>
    <cellStyle name="常规 2 2 2 6 4 2" xfId="2787"/>
    <cellStyle name="常规 2 2 2 6 5" xfId="2788"/>
    <cellStyle name="常规 2 2 2 6_2015财政决算公开" xfId="2789"/>
    <cellStyle name="常规 2 2 2 7" xfId="2790"/>
    <cellStyle name="常规 2 2 2 7 2" xfId="2791"/>
    <cellStyle name="常规 2 2 2 8" xfId="2792"/>
    <cellStyle name="常规 2 2 2 8 2" xfId="2793"/>
    <cellStyle name="常规 2 2 2 9" xfId="2794"/>
    <cellStyle name="常规 2 2 2_2015财政决算公开" xfId="2795"/>
    <cellStyle name="常规 2 2 3" xfId="2796"/>
    <cellStyle name="常规 2 2 3 2" xfId="2797"/>
    <cellStyle name="常规 2 2 3 2 2" xfId="2798"/>
    <cellStyle name="常规 2 2 3 2 2 2" xfId="2799"/>
    <cellStyle name="常规 2 2 3 2 3" xfId="2800"/>
    <cellStyle name="常规 2 2 3 2 3 2" xfId="2801"/>
    <cellStyle name="常规 2 2 3 2 4" xfId="2802"/>
    <cellStyle name="常规 2 2 3 2 4 2" xfId="2803"/>
    <cellStyle name="常规 2 2 3 2 5" xfId="2804"/>
    <cellStyle name="常规 2 2 3 3" xfId="2805"/>
    <cellStyle name="常规 2 2 3 3 2" xfId="2806"/>
    <cellStyle name="常规 2 2 3 3 2 2" xfId="2807"/>
    <cellStyle name="常规 2 2 3 3 3" xfId="2808"/>
    <cellStyle name="常规 2 2 3 3 3 2" xfId="2809"/>
    <cellStyle name="常规 2 2 3 3 4" xfId="2810"/>
    <cellStyle name="常规 2 2 3 4" xfId="2811"/>
    <cellStyle name="常规 2 2 3 4 2" xfId="2812"/>
    <cellStyle name="常规 2 2 3 4 2 2" xfId="2813"/>
    <cellStyle name="常规 2 2 3 4 3" xfId="2814"/>
    <cellStyle name="常规 2 2 3 4 3 2" xfId="2815"/>
    <cellStyle name="常规 2 2 3 4 4" xfId="2816"/>
    <cellStyle name="常规 2 2 3 4 4 2" xfId="2817"/>
    <cellStyle name="常规 2 2 3 4 5" xfId="2818"/>
    <cellStyle name="常规 2 2 3 5" xfId="2819"/>
    <cellStyle name="常规 2 2 3 5 2" xfId="2820"/>
    <cellStyle name="常规 2 2 3 6" xfId="2821"/>
    <cellStyle name="常规 2 2 3 6 2" xfId="2822"/>
    <cellStyle name="常规 2 2 3 7" xfId="2823"/>
    <cellStyle name="常规 2 2 3 8" xfId="2824"/>
    <cellStyle name="常规 2 2 4" xfId="2825"/>
    <cellStyle name="常规 2 2 4 2" xfId="2826"/>
    <cellStyle name="常规 2 2 4 2 2" xfId="2827"/>
    <cellStyle name="常规 2 2 4 3" xfId="2828"/>
    <cellStyle name="常规 2 2 4 3 2" xfId="2829"/>
    <cellStyle name="常规 2 2 4 4" xfId="2830"/>
    <cellStyle name="常规 2 2 4 4 2" xfId="2831"/>
    <cellStyle name="常规 2 2 4 5" xfId="2832"/>
    <cellStyle name="常规 2 2 5" xfId="2833"/>
    <cellStyle name="常规 2 2 5 2" xfId="2834"/>
    <cellStyle name="常规 2 2 5 2 2" xfId="2835"/>
    <cellStyle name="常规 2 2 5 3" xfId="2836"/>
    <cellStyle name="常规 2 2 5 3 2" xfId="2837"/>
    <cellStyle name="常规 2 2 5 4" xfId="2838"/>
    <cellStyle name="常规 2 2 5 4 2" xfId="2839"/>
    <cellStyle name="常规 2 2 5 5" xfId="2840"/>
    <cellStyle name="常规 2 2 6" xfId="2841"/>
    <cellStyle name="常规 2 2 6 2" xfId="2842"/>
    <cellStyle name="常规 2 2 6 2 2" xfId="2843"/>
    <cellStyle name="常规 2 2 6 3" xfId="2844"/>
    <cellStyle name="常规 2 2 6 3 2" xfId="2845"/>
    <cellStyle name="常规 2 2 6 4" xfId="2846"/>
    <cellStyle name="常规 2 2 7" xfId="2847"/>
    <cellStyle name="常规 2 2 7 2" xfId="2848"/>
    <cellStyle name="常规 2 2 7 2 2" xfId="2849"/>
    <cellStyle name="常规 2 2 7 3" xfId="2850"/>
    <cellStyle name="常规 2 2 7 3 2" xfId="2851"/>
    <cellStyle name="常规 2 2 7 4" xfId="2852"/>
    <cellStyle name="常规 2 2 7 4 2" xfId="2853"/>
    <cellStyle name="常规 2 2 7 5" xfId="2854"/>
    <cellStyle name="常规 2 2 8" xfId="2855"/>
    <cellStyle name="常规 2 2 8 2" xfId="2856"/>
    <cellStyle name="常规 2 2 9" xfId="2857"/>
    <cellStyle name="常规 2 2 9 2" xfId="2858"/>
    <cellStyle name="常规 2 2_2015财政决算公开" xfId="2859"/>
    <cellStyle name="常规 2 3" xfId="2860"/>
    <cellStyle name="常规 2 3 10" xfId="2861"/>
    <cellStyle name="常规 2 3 11" xfId="2862"/>
    <cellStyle name="常规 2 3 2" xfId="2863"/>
    <cellStyle name="常规 2 3 2 2" xfId="2864"/>
    <cellStyle name="常规 2 3 2 2 2" xfId="2865"/>
    <cellStyle name="常规 2 3 2 2 2 2" xfId="2866"/>
    <cellStyle name="常规 2 3 2 2 3" xfId="2867"/>
    <cellStyle name="常规 2 3 2 2 3 2" xfId="2868"/>
    <cellStyle name="常规 2 3 2 2 4" xfId="2869"/>
    <cellStyle name="常规 2 3 2 2 4 2" xfId="2870"/>
    <cellStyle name="常规 2 3 2 2 5" xfId="2871"/>
    <cellStyle name="常规 2 3 2 2 5 2" xfId="2872"/>
    <cellStyle name="常规 2 3 2 2 6" xfId="2873"/>
    <cellStyle name="常规 2 3 2 2 7" xfId="2874"/>
    <cellStyle name="常规 2 3 2 3" xfId="2875"/>
    <cellStyle name="常规 2 3 2 3 2" xfId="2876"/>
    <cellStyle name="常规 2 3 2 3 2 2" xfId="2877"/>
    <cellStyle name="常规 2 3 2 3 3" xfId="2878"/>
    <cellStyle name="常规 2 3 2 3 3 2" xfId="2879"/>
    <cellStyle name="常规 2 3 2 3 4" xfId="2880"/>
    <cellStyle name="常规 2 3 2 3 5" xfId="2881"/>
    <cellStyle name="常规 2 3 2 4" xfId="2882"/>
    <cellStyle name="常规 2 3 2 4 2" xfId="2883"/>
    <cellStyle name="常规 2 3 2 4 2 2" xfId="2884"/>
    <cellStyle name="常规 2 3 2 4 3" xfId="2885"/>
    <cellStyle name="常规 2 3 2 4 3 2" xfId="2886"/>
    <cellStyle name="常规 2 3 2 4 4" xfId="2887"/>
    <cellStyle name="常规 2 3 2 4 4 2" xfId="2888"/>
    <cellStyle name="常规 2 3 2 4 5" xfId="2889"/>
    <cellStyle name="常规 2 3 2 5" xfId="2890"/>
    <cellStyle name="常规 2 3 2 5 2" xfId="2891"/>
    <cellStyle name="常规 2 3 2 6" xfId="2892"/>
    <cellStyle name="常规 2 3 2 6 2" xfId="2893"/>
    <cellStyle name="常规 2 3 2 7" xfId="2894"/>
    <cellStyle name="常规 2 3 2 7 2" xfId="2895"/>
    <cellStyle name="常规 2 3 2 8" xfId="2896"/>
    <cellStyle name="常规 2 3 2 9" xfId="2897"/>
    <cellStyle name="常规 2 3 3" xfId="2898"/>
    <cellStyle name="常规 2 3 3 2" xfId="2899"/>
    <cellStyle name="常规 2 3 3 2 2" xfId="2900"/>
    <cellStyle name="常规 2 3 3 3" xfId="2901"/>
    <cellStyle name="常规 2 3 3 3 2" xfId="2902"/>
    <cellStyle name="常规 2 3 3 4" xfId="2903"/>
    <cellStyle name="常规 2 3 3 4 2" xfId="2904"/>
    <cellStyle name="常规 2 3 3 5" xfId="2905"/>
    <cellStyle name="常规 2 3 3 5 2" xfId="2906"/>
    <cellStyle name="常规 2 3 3 6" xfId="2907"/>
    <cellStyle name="常规 2 3 3 7" xfId="2908"/>
    <cellStyle name="常规 2 3 4" xfId="2909"/>
    <cellStyle name="常规 2 3 4 2" xfId="2910"/>
    <cellStyle name="常规 2 3 4 2 2" xfId="2911"/>
    <cellStyle name="常规 2 3 4 3" xfId="2912"/>
    <cellStyle name="常规 2 3 4 3 2" xfId="2913"/>
    <cellStyle name="常规 2 3 4 4" xfId="2914"/>
    <cellStyle name="常规 2 3 4 4 2" xfId="2915"/>
    <cellStyle name="常规 2 3 4 5" xfId="2916"/>
    <cellStyle name="常规 2 3 4 6" xfId="2917"/>
    <cellStyle name="常规 2 3 5" xfId="2918"/>
    <cellStyle name="常规 2 3 5 2" xfId="2919"/>
    <cellStyle name="常规 2 3 5 2 2" xfId="2920"/>
    <cellStyle name="常规 2 3 5 3" xfId="2921"/>
    <cellStyle name="常规 2 3 5 3 2" xfId="2922"/>
    <cellStyle name="常规 2 3 5 4" xfId="2923"/>
    <cellStyle name="常规 2 3 6" xfId="2924"/>
    <cellStyle name="常规 2 3 6 2" xfId="2925"/>
    <cellStyle name="常规 2 3 6 2 2" xfId="2926"/>
    <cellStyle name="常规 2 3 6 3" xfId="2927"/>
    <cellStyle name="常规 2 3 6 3 2" xfId="2928"/>
    <cellStyle name="常规 2 3 6 4" xfId="2929"/>
    <cellStyle name="常规 2 3 6 4 2" xfId="2930"/>
    <cellStyle name="常规 2 3 6 5" xfId="2931"/>
    <cellStyle name="常规 2 3 7" xfId="2932"/>
    <cellStyle name="常规 2 3 7 2" xfId="2933"/>
    <cellStyle name="常规 2 3 8" xfId="2934"/>
    <cellStyle name="常规 2 3 8 2" xfId="2935"/>
    <cellStyle name="常规 2 3 9" xfId="2936"/>
    <cellStyle name="常规 2 3 9 2" xfId="2937"/>
    <cellStyle name="常规 2 4" xfId="2938"/>
    <cellStyle name="常规 2 4 10" xfId="2939"/>
    <cellStyle name="常规 2 4 10 2" xfId="2940"/>
    <cellStyle name="常规 2 4 11" xfId="2941"/>
    <cellStyle name="常规 2 4 2" xfId="2942"/>
    <cellStyle name="常规 2 4 2 2" xfId="2943"/>
    <cellStyle name="常规 2 4 2 2 2" xfId="2944"/>
    <cellStyle name="常规 2 4 2 2 2 2" xfId="2945"/>
    <cellStyle name="常规 2 4 2 2 3" xfId="2946"/>
    <cellStyle name="常规 2 4 2 2 3 2" xfId="2947"/>
    <cellStyle name="常规 2 4 2 2 4" xfId="2948"/>
    <cellStyle name="常规 2 4 2 2 4 2" xfId="2949"/>
    <cellStyle name="常规 2 4 2 2 5" xfId="2950"/>
    <cellStyle name="常规 2 4 2 2 5 2" xfId="2951"/>
    <cellStyle name="常规 2 4 2 2 6" xfId="2952"/>
    <cellStyle name="常规 2 4 2 2 7" xfId="2953"/>
    <cellStyle name="常规 2 4 2 3" xfId="2954"/>
    <cellStyle name="常规 2 4 2 3 2" xfId="2955"/>
    <cellStyle name="常规 2 4 2 3 2 2" xfId="2956"/>
    <cellStyle name="常规 2 4 2 3 3" xfId="2957"/>
    <cellStyle name="常规 2 4 2 3 3 2" xfId="2958"/>
    <cellStyle name="常规 2 4 2 3 4" xfId="2959"/>
    <cellStyle name="常规 2 4 2 3 5" xfId="2960"/>
    <cellStyle name="常规 2 4 2 4" xfId="2961"/>
    <cellStyle name="常规 2 4 2 4 2" xfId="2962"/>
    <cellStyle name="常规 2 4 2 4 2 2" xfId="2963"/>
    <cellStyle name="常规 2 4 2 4 3" xfId="2964"/>
    <cellStyle name="常规 2 4 2 4 3 2" xfId="2965"/>
    <cellStyle name="常规 2 4 2 4 4" xfId="2966"/>
    <cellStyle name="常规 2 4 2 4 4 2" xfId="2967"/>
    <cellStyle name="常规 2 4 2 4 5" xfId="2968"/>
    <cellStyle name="常规 2 4 2 5" xfId="2969"/>
    <cellStyle name="常规 2 4 2 5 2" xfId="2970"/>
    <cellStyle name="常规 2 4 2 6" xfId="2971"/>
    <cellStyle name="常规 2 4 2 6 2" xfId="2972"/>
    <cellStyle name="常规 2 4 2 7" xfId="2973"/>
    <cellStyle name="常规 2 4 2 7 2" xfId="2974"/>
    <cellStyle name="常规 2 4 2 8" xfId="2975"/>
    <cellStyle name="常规 2 4 2 9" xfId="2976"/>
    <cellStyle name="常规 2 4 3" xfId="2977"/>
    <cellStyle name="常规 2 4 3 2" xfId="2978"/>
    <cellStyle name="常规 2 4 3 2 2" xfId="2979"/>
    <cellStyle name="常规 2 4 3 3" xfId="2980"/>
    <cellStyle name="常规 2 4 3 3 2" xfId="2981"/>
    <cellStyle name="常规 2 4 3 4" xfId="2982"/>
    <cellStyle name="常规 2 4 3 4 2" xfId="2983"/>
    <cellStyle name="常规 2 4 3 5" xfId="2984"/>
    <cellStyle name="常规 2 4 3 5 2" xfId="2985"/>
    <cellStyle name="常规 2 4 3 6" xfId="2986"/>
    <cellStyle name="常规 2 4 3 7" xfId="2987"/>
    <cellStyle name="常规 2 4 4" xfId="2988"/>
    <cellStyle name="常规 2 4 4 2" xfId="2989"/>
    <cellStyle name="常规 2 4 4 2 2" xfId="2990"/>
    <cellStyle name="常规 2 4 4 3" xfId="2991"/>
    <cellStyle name="常规 2 4 4 3 2" xfId="2992"/>
    <cellStyle name="常规 2 4 4 4" xfId="2993"/>
    <cellStyle name="常规 2 4 4 4 2" xfId="2994"/>
    <cellStyle name="常规 2 4 4 5" xfId="2995"/>
    <cellStyle name="常规 2 4 4 6" xfId="2996"/>
    <cellStyle name="常规 2 4 5" xfId="2997"/>
    <cellStyle name="常规 2 4 5 2" xfId="2998"/>
    <cellStyle name="常规 2 4 5 2 2" xfId="2999"/>
    <cellStyle name="常规 2 4 5 3" xfId="3000"/>
    <cellStyle name="常规 2 4 5 3 2" xfId="3001"/>
    <cellStyle name="常规 2 4 5 4" xfId="3002"/>
    <cellStyle name="常规 2 4 6" xfId="3003"/>
    <cellStyle name="常规 2 4 6 2" xfId="3004"/>
    <cellStyle name="常规 2 4 6 2 2" xfId="3005"/>
    <cellStyle name="常规 2 4 6 3" xfId="3006"/>
    <cellStyle name="常规 2 4 6 3 2" xfId="3007"/>
    <cellStyle name="常规 2 4 6 4" xfId="3008"/>
    <cellStyle name="常规 2 4 6 4 2" xfId="3009"/>
    <cellStyle name="常规 2 4 6 5" xfId="3010"/>
    <cellStyle name="常规 2 4 7" xfId="3011"/>
    <cellStyle name="常规 2 4 7 2" xfId="3012"/>
    <cellStyle name="常规 2 4 8" xfId="3013"/>
    <cellStyle name="常规 2 4 8 2" xfId="3014"/>
    <cellStyle name="常规 2 4 9" xfId="3015"/>
    <cellStyle name="常规 2 4 9 2" xfId="3016"/>
    <cellStyle name="常规 2 5" xfId="3017"/>
    <cellStyle name="常规 2 5 2" xfId="3018"/>
    <cellStyle name="常规 2 5 2 2" xfId="3019"/>
    <cellStyle name="常规 2 5 2 2 2" xfId="3020"/>
    <cellStyle name="常规 2 5 2 2 3" xfId="3021"/>
    <cellStyle name="常规 2 5 2 3" xfId="3022"/>
    <cellStyle name="常规 2 5 2 4" xfId="3023"/>
    <cellStyle name="常规 2 5 2 5" xfId="3024"/>
    <cellStyle name="常规 2 5 3" xfId="3025"/>
    <cellStyle name="常规 2 5 3 2" xfId="3026"/>
    <cellStyle name="常规 2 5 3 3" xfId="3027"/>
    <cellStyle name="常规 2 5 4" xfId="3028"/>
    <cellStyle name="常规 2 5 4 2" xfId="3029"/>
    <cellStyle name="常规 2 5 4 3" xfId="3030"/>
    <cellStyle name="常规 2 5 5" xfId="3031"/>
    <cellStyle name="常规 2 5 6" xfId="3032"/>
    <cellStyle name="常规 2 6" xfId="3033"/>
    <cellStyle name="常规 2 6 2" xfId="3034"/>
    <cellStyle name="常规 2 6 2 2" xfId="3035"/>
    <cellStyle name="常规 2 6 3" xfId="3036"/>
    <cellStyle name="常规 2 6 4" xfId="3037"/>
    <cellStyle name="常规 2 7" xfId="3038"/>
    <cellStyle name="常规 2 7 2" xfId="3039"/>
    <cellStyle name="常规 2 7 3" xfId="3040"/>
    <cellStyle name="常规 2 8" xfId="3041"/>
    <cellStyle name="常规 2 8 2" xfId="3042"/>
    <cellStyle name="常规 2 9" xfId="3043"/>
    <cellStyle name="常规 2_2012-2013年“三公”经费预决算情况汇总表样" xfId="3044"/>
    <cellStyle name="常规 20" xfId="3045"/>
    <cellStyle name="常规 20 2" xfId="3046"/>
    <cellStyle name="常规 20 2 2" xfId="3047"/>
    <cellStyle name="常规 20 3" xfId="3048"/>
    <cellStyle name="常规 21" xfId="3049"/>
    <cellStyle name="常规 21 2" xfId="3050"/>
    <cellStyle name="常规 21 2 2" xfId="3051"/>
    <cellStyle name="常规 21 3" xfId="3052"/>
    <cellStyle name="常规 22" xfId="3053"/>
    <cellStyle name="常规 22 2" xfId="3054"/>
    <cellStyle name="常规 22 2 2" xfId="3055"/>
    <cellStyle name="常规 22 3" xfId="3056"/>
    <cellStyle name="常规 23" xfId="3057"/>
    <cellStyle name="常规 23 2" xfId="3058"/>
    <cellStyle name="常规 23 2 2" xfId="3059"/>
    <cellStyle name="常规 23 3" xfId="3060"/>
    <cellStyle name="常规 24" xfId="3061"/>
    <cellStyle name="常规 24 2" xfId="3062"/>
    <cellStyle name="常规 24 2 2" xfId="3063"/>
    <cellStyle name="常规 24 3" xfId="3064"/>
    <cellStyle name="常规 25" xfId="3065"/>
    <cellStyle name="常规 25 2" xfId="3066"/>
    <cellStyle name="常规 25 2 2" xfId="3067"/>
    <cellStyle name="常规 25 3" xfId="3068"/>
    <cellStyle name="常规 26" xfId="3069"/>
    <cellStyle name="常规 26 2" xfId="3070"/>
    <cellStyle name="常规 26 2 2" xfId="3071"/>
    <cellStyle name="常规 26 3" xfId="3072"/>
    <cellStyle name="常规 27" xfId="3073"/>
    <cellStyle name="常规 27 2" xfId="3074"/>
    <cellStyle name="常规 27 2 2" xfId="3075"/>
    <cellStyle name="常规 27 3" xfId="3076"/>
    <cellStyle name="常规 28" xfId="3077"/>
    <cellStyle name="常规 28 2" xfId="3078"/>
    <cellStyle name="常规 28 2 2" xfId="3079"/>
    <cellStyle name="常规 28 3" xfId="3080"/>
    <cellStyle name="常规 29" xfId="3081"/>
    <cellStyle name="常规 29 2" xfId="3082"/>
    <cellStyle name="常规 29 2 2" xfId="3083"/>
    <cellStyle name="常规 29 3" xfId="3084"/>
    <cellStyle name="常规 3" xfId="3085"/>
    <cellStyle name="常规 3 10" xfId="3086"/>
    <cellStyle name="常规 3 11" xfId="3087"/>
    <cellStyle name="常规 3 2" xfId="3088"/>
    <cellStyle name="常规 3 2 2" xfId="3089"/>
    <cellStyle name="常规 3 2 2 2" xfId="3090"/>
    <cellStyle name="常规 3 2 2 2 2" xfId="3091"/>
    <cellStyle name="常规 3 2 2 3" xfId="3092"/>
    <cellStyle name="常规 3 2 2 3 2" xfId="3093"/>
    <cellStyle name="常规 3 2 2 4" xfId="3094"/>
    <cellStyle name="常规 3 2 2 4 2" xfId="3095"/>
    <cellStyle name="常规 3 2 2 5" xfId="3096"/>
    <cellStyle name="常规 3 2 2 6" xfId="3097"/>
    <cellStyle name="常规 3 2 2 6 2" xfId="3098"/>
    <cellStyle name="常规 3 2 3" xfId="3099"/>
    <cellStyle name="常规 3 2 3 2" xfId="3100"/>
    <cellStyle name="常规 3 2 3 2 2" xfId="3101"/>
    <cellStyle name="常规 3 2 3 3" xfId="3102"/>
    <cellStyle name="常规 3 2 3 3 2" xfId="3103"/>
    <cellStyle name="常规 3 2 3 4" xfId="3104"/>
    <cellStyle name="常规 3 2 3 5" xfId="3105"/>
    <cellStyle name="常规 3 2 4" xfId="3106"/>
    <cellStyle name="常规 3 2 4 2" xfId="3107"/>
    <cellStyle name="常规 3 2 4 2 2" xfId="3108"/>
    <cellStyle name="常规 3 2 4 3" xfId="3109"/>
    <cellStyle name="常规 3 2 4 3 2" xfId="3110"/>
    <cellStyle name="常规 3 2 4 4" xfId="3111"/>
    <cellStyle name="常规 3 2 4 4 2" xfId="3112"/>
    <cellStyle name="常规 3 2 4 5" xfId="3113"/>
    <cellStyle name="常规 3 2 5" xfId="3114"/>
    <cellStyle name="常规 3 2 5 2" xfId="3115"/>
    <cellStyle name="常规 3 2 6" xfId="3116"/>
    <cellStyle name="常规 3 2 6 2" xfId="3117"/>
    <cellStyle name="常规 3 2 7" xfId="3118"/>
    <cellStyle name="常规 3 2 8" xfId="3119"/>
    <cellStyle name="常规 3 2 8 2" xfId="3120"/>
    <cellStyle name="常规 3 3" xfId="3121"/>
    <cellStyle name="常规 3 3 2" xfId="3122"/>
    <cellStyle name="常规 3 3 3" xfId="3123"/>
    <cellStyle name="常规 3 3 4" xfId="3124"/>
    <cellStyle name="常规 3 3 5" xfId="3125"/>
    <cellStyle name="常规 3 4" xfId="3126"/>
    <cellStyle name="常规 3 4 2" xfId="3127"/>
    <cellStyle name="常规 3 4 2 2" xfId="3128"/>
    <cellStyle name="常规 3 4 3" xfId="3129"/>
    <cellStyle name="常规 3 4 3 2" xfId="3130"/>
    <cellStyle name="常规 3 4 4" xfId="3131"/>
    <cellStyle name="常规 3 4 5" xfId="3132"/>
    <cellStyle name="常规 3 5" xfId="3133"/>
    <cellStyle name="常规 3 5 2" xfId="3134"/>
    <cellStyle name="常规 3 5 2 2" xfId="3135"/>
    <cellStyle name="常规 3 5 3" xfId="3136"/>
    <cellStyle name="常规 3 5 3 2" xfId="3137"/>
    <cellStyle name="常规 3 5 4" xfId="3138"/>
    <cellStyle name="常规 3 5 5" xfId="3139"/>
    <cellStyle name="常规 3 6" xfId="3140"/>
    <cellStyle name="常规 3 6 2" xfId="3141"/>
    <cellStyle name="常规 3 6 2 2" xfId="3142"/>
    <cellStyle name="常规 3 6 3" xfId="3143"/>
    <cellStyle name="常规 3 6 3 2" xfId="3144"/>
    <cellStyle name="常规 3 6 4" xfId="3145"/>
    <cellStyle name="常规 3 6 5" xfId="3146"/>
    <cellStyle name="常规 3 7" xfId="3147"/>
    <cellStyle name="常规 3 7 2" xfId="3148"/>
    <cellStyle name="常规 3 7 2 2" xfId="3149"/>
    <cellStyle name="常规 3 7 3" xfId="3150"/>
    <cellStyle name="常规 3 7 3 2" xfId="3151"/>
    <cellStyle name="常规 3 7 4" xfId="3152"/>
    <cellStyle name="常规 3 8" xfId="3153"/>
    <cellStyle name="常规 3 8 2" xfId="3154"/>
    <cellStyle name="常规 3 9" xfId="3155"/>
    <cellStyle name="常规 3 9 2" xfId="3156"/>
    <cellStyle name="常规 3_收入总表2" xfId="3157"/>
    <cellStyle name="常规 30" xfId="3158"/>
    <cellStyle name="常规 30 2" xfId="3159"/>
    <cellStyle name="常规 30 3" xfId="3160"/>
    <cellStyle name="常规 31" xfId="3161"/>
    <cellStyle name="常规 31 2" xfId="3162"/>
    <cellStyle name="常规 32" xfId="3163"/>
    <cellStyle name="常规 32 2" xfId="3164"/>
    <cellStyle name="常规 33" xfId="3165"/>
    <cellStyle name="常规 33 2" xfId="3166"/>
    <cellStyle name="常规 33 3" xfId="3167"/>
    <cellStyle name="常规 34" xfId="3168"/>
    <cellStyle name="常规 35" xfId="3169"/>
    <cellStyle name="常规 36" xfId="3170"/>
    <cellStyle name="常规 37" xfId="3171"/>
    <cellStyle name="常规 38" xfId="3172"/>
    <cellStyle name="常规 39" xfId="3173"/>
    <cellStyle name="常规 4" xfId="3174"/>
    <cellStyle name="常规 4 2" xfId="3175"/>
    <cellStyle name="常规 4 2 10" xfId="3176"/>
    <cellStyle name="常规 4 2 11" xfId="3177"/>
    <cellStyle name="常规 4 2 2" xfId="3178"/>
    <cellStyle name="常规 4 2 2 2" xfId="3179"/>
    <cellStyle name="常规 4 2 2 2 2" xfId="3180"/>
    <cellStyle name="常规 4 2 2 2 2 2" xfId="3181"/>
    <cellStyle name="常规 4 2 2 2 3" xfId="3182"/>
    <cellStyle name="常规 4 2 2 2 3 2" xfId="3183"/>
    <cellStyle name="常规 4 2 2 2 4" xfId="3184"/>
    <cellStyle name="常规 4 2 2 2 4 2" xfId="3185"/>
    <cellStyle name="常规 4 2 2 2 5" xfId="3186"/>
    <cellStyle name="常规 4 2 2 2 5 2" xfId="3187"/>
    <cellStyle name="常规 4 2 2 2 6" xfId="3188"/>
    <cellStyle name="常规 4 2 2 3" xfId="3189"/>
    <cellStyle name="常规 4 2 2 3 2" xfId="3190"/>
    <cellStyle name="常规 4 2 2 3 2 2" xfId="3191"/>
    <cellStyle name="常规 4 2 2 3 3" xfId="3192"/>
    <cellStyle name="常规 4 2 2 3 3 2" xfId="3193"/>
    <cellStyle name="常规 4 2 2 3 4" xfId="3194"/>
    <cellStyle name="常规 4 2 2 4" xfId="3195"/>
    <cellStyle name="常规 4 2 2 4 2" xfId="3196"/>
    <cellStyle name="常规 4 2 2 4 2 2" xfId="3197"/>
    <cellStyle name="常规 4 2 2 4 3" xfId="3198"/>
    <cellStyle name="常规 4 2 2 4 3 2" xfId="3199"/>
    <cellStyle name="常规 4 2 2 4 4" xfId="3200"/>
    <cellStyle name="常规 4 2 2 4 4 2" xfId="3201"/>
    <cellStyle name="常规 4 2 2 4 5" xfId="3202"/>
    <cellStyle name="常规 4 2 2 5" xfId="3203"/>
    <cellStyle name="常规 4 2 2 5 2" xfId="3204"/>
    <cellStyle name="常规 4 2 2 6" xfId="3205"/>
    <cellStyle name="常规 4 2 2 6 2" xfId="3206"/>
    <cellStyle name="常规 4 2 2 7" xfId="3207"/>
    <cellStyle name="常规 4 2 2 7 2" xfId="3208"/>
    <cellStyle name="常规 4 2 2 8" xfId="3209"/>
    <cellStyle name="常规 4 2 2 9" xfId="3210"/>
    <cellStyle name="常规 4 2 3" xfId="3211"/>
    <cellStyle name="常规 4 2 3 2" xfId="3212"/>
    <cellStyle name="常规 4 2 3 2 2" xfId="3213"/>
    <cellStyle name="常规 4 2 3 3" xfId="3214"/>
    <cellStyle name="常规 4 2 3 3 2" xfId="3215"/>
    <cellStyle name="常规 4 2 3 4" xfId="3216"/>
    <cellStyle name="常规 4 2 3 4 2" xfId="3217"/>
    <cellStyle name="常规 4 2 3 5" xfId="3218"/>
    <cellStyle name="常规 4 2 3 6" xfId="3219"/>
    <cellStyle name="常规 4 2 4" xfId="3220"/>
    <cellStyle name="常规 4 2 4 2" xfId="3221"/>
    <cellStyle name="常规 4 2 4 2 2" xfId="3222"/>
    <cellStyle name="常规 4 2 4 3" xfId="3223"/>
    <cellStyle name="常规 4 2 4 3 2" xfId="3224"/>
    <cellStyle name="常规 4 2 4 4" xfId="3225"/>
    <cellStyle name="常规 4 2 4 4 2" xfId="3226"/>
    <cellStyle name="常规 4 2 4 5" xfId="3227"/>
    <cellStyle name="常规 4 2 5" xfId="3228"/>
    <cellStyle name="常规 4 2 5 2" xfId="3229"/>
    <cellStyle name="常规 4 2 5 2 2" xfId="3230"/>
    <cellStyle name="常规 4 2 5 3" xfId="3231"/>
    <cellStyle name="常规 4 2 5 3 2" xfId="3232"/>
    <cellStyle name="常规 4 2 5 4" xfId="3233"/>
    <cellStyle name="常规 4 2 6" xfId="3234"/>
    <cellStyle name="常规 4 2 6 2" xfId="3235"/>
    <cellStyle name="常规 4 2 6 2 2" xfId="3236"/>
    <cellStyle name="常规 4 2 6 3" xfId="3237"/>
    <cellStyle name="常规 4 2 6 3 2" xfId="3238"/>
    <cellStyle name="常规 4 2 6 4" xfId="3239"/>
    <cellStyle name="常规 4 2 6 4 2" xfId="3240"/>
    <cellStyle name="常规 4 2 6 5" xfId="3241"/>
    <cellStyle name="常规 4 2 7" xfId="3242"/>
    <cellStyle name="常规 4 2 7 2" xfId="3243"/>
    <cellStyle name="常规 4 2 8" xfId="3244"/>
    <cellStyle name="常规 4 2 8 2" xfId="3245"/>
    <cellStyle name="常规 4 2 9" xfId="3246"/>
    <cellStyle name="常规 4 2 9 2" xfId="3247"/>
    <cellStyle name="常规 4 3" xfId="3248"/>
    <cellStyle name="常规 4 3 2" xfId="3249"/>
    <cellStyle name="常规 4 3 2 2" xfId="3250"/>
    <cellStyle name="常规 4 3 2 3" xfId="3251"/>
    <cellStyle name="常规 4 3 3" xfId="3252"/>
    <cellStyle name="常规 4 3 3 2" xfId="3253"/>
    <cellStyle name="常规 4 3 4" xfId="3254"/>
    <cellStyle name="常规 4 3 4 2" xfId="3255"/>
    <cellStyle name="常规 4 3 5" xfId="3256"/>
    <cellStyle name="常规 4 3 6" xfId="3257"/>
    <cellStyle name="常规 4 4" xfId="3258"/>
    <cellStyle name="常规 4 4 2" xfId="3259"/>
    <cellStyle name="常规 4 4 3" xfId="3260"/>
    <cellStyle name="常规 4 5" xfId="3261"/>
    <cellStyle name="常规 4 5 2" xfId="3262"/>
    <cellStyle name="常规 4 5 3" xfId="3263"/>
    <cellStyle name="常规 4 6" xfId="3264"/>
    <cellStyle name="常规 4 6 2" xfId="3265"/>
    <cellStyle name="常规 4 6 3" xfId="3266"/>
    <cellStyle name="常规 4 7" xfId="3267"/>
    <cellStyle name="常规 4_征收计划表8" xfId="3268"/>
    <cellStyle name="常规 40" xfId="3269"/>
    <cellStyle name="常规 41" xfId="3270"/>
    <cellStyle name="常规 42" xfId="3271"/>
    <cellStyle name="常规 43" xfId="3272"/>
    <cellStyle name="常规 44" xfId="3273"/>
    <cellStyle name="常规 44 2" xfId="3274"/>
    <cellStyle name="常规 45" xfId="3275"/>
    <cellStyle name="常规 45 2" xfId="3276"/>
    <cellStyle name="常规 46" xfId="3277"/>
    <cellStyle name="常规 47" xfId="3278"/>
    <cellStyle name="常规 48" xfId="3279"/>
    <cellStyle name="常规 48 2" xfId="3280"/>
    <cellStyle name="常规 48 3" xfId="3281"/>
    <cellStyle name="常规 49" xfId="3282"/>
    <cellStyle name="常规 49 2" xfId="3283"/>
    <cellStyle name="常规 5" xfId="3284"/>
    <cellStyle name="常规 5 10" xfId="3285"/>
    <cellStyle name="常规 5 2" xfId="3286"/>
    <cellStyle name="常规 5 2 2" xfId="3287"/>
    <cellStyle name="常规 5 2 2 2" xfId="3288"/>
    <cellStyle name="常规 5 2 2 2 2" xfId="3289"/>
    <cellStyle name="常规 5 2 2 3" xfId="3290"/>
    <cellStyle name="常规 5 2 2 3 2" xfId="3291"/>
    <cellStyle name="常规 5 2 2 4" xfId="3292"/>
    <cellStyle name="常规 5 2 2 4 2" xfId="3293"/>
    <cellStyle name="常规 5 2 2 5" xfId="3294"/>
    <cellStyle name="常规 5 2 2 5 2" xfId="3295"/>
    <cellStyle name="常规 5 2 2 6" xfId="3296"/>
    <cellStyle name="常规 5 2 3" xfId="3297"/>
    <cellStyle name="常规 5 2 3 2" xfId="3298"/>
    <cellStyle name="常规 5 2 3 2 2" xfId="3299"/>
    <cellStyle name="常规 5 2 3 3" xfId="3300"/>
    <cellStyle name="常规 5 2 3 3 2" xfId="3301"/>
    <cellStyle name="常规 5 2 3 4" xfId="3302"/>
    <cellStyle name="常规 5 2 3 5" xfId="3303"/>
    <cellStyle name="常规 5 2 4" xfId="3304"/>
    <cellStyle name="常规 5 2 4 2" xfId="3305"/>
    <cellStyle name="常规 5 2 4 2 2" xfId="3306"/>
    <cellStyle name="常规 5 2 4 3" xfId="3307"/>
    <cellStyle name="常规 5 2 4 3 2" xfId="3308"/>
    <cellStyle name="常规 5 2 4 4" xfId="3309"/>
    <cellStyle name="常规 5 2 4 4 2" xfId="3310"/>
    <cellStyle name="常规 5 2 4 5" xfId="3311"/>
    <cellStyle name="常规 5 2 5" xfId="3312"/>
    <cellStyle name="常规 5 2 5 2" xfId="3313"/>
    <cellStyle name="常规 5 2 6" xfId="3314"/>
    <cellStyle name="常规 5 2 6 2" xfId="3315"/>
    <cellStyle name="常规 5 2 7" xfId="3316"/>
    <cellStyle name="常规 5 2 7 2" xfId="3317"/>
    <cellStyle name="常规 5 2 8" xfId="3318"/>
    <cellStyle name="常规 5 3" xfId="3319"/>
    <cellStyle name="常规 5 3 2" xfId="3320"/>
    <cellStyle name="常规 5 3 2 2" xfId="3321"/>
    <cellStyle name="常规 5 3 3" xfId="3322"/>
    <cellStyle name="常规 5 3 3 2" xfId="3323"/>
    <cellStyle name="常规 5 3 4" xfId="3324"/>
    <cellStyle name="常规 5 3 4 2" xfId="3325"/>
    <cellStyle name="常规 5 3 5" xfId="3326"/>
    <cellStyle name="常规 5 4" xfId="3327"/>
    <cellStyle name="常规 5 4 2" xfId="3328"/>
    <cellStyle name="常规 5 4 2 2" xfId="3329"/>
    <cellStyle name="常规 5 4 3" xfId="3330"/>
    <cellStyle name="常规 5 4 3 2" xfId="3331"/>
    <cellStyle name="常规 5 4 4" xfId="3332"/>
    <cellStyle name="常规 5 4 4 2" xfId="3333"/>
    <cellStyle name="常规 5 4 5" xfId="3334"/>
    <cellStyle name="常规 5 4 6" xfId="3335"/>
    <cellStyle name="常规 5 5" xfId="3336"/>
    <cellStyle name="常规 5 5 2" xfId="3337"/>
    <cellStyle name="常规 5 5 2 2" xfId="3338"/>
    <cellStyle name="常规 5 5 3" xfId="3339"/>
    <cellStyle name="常规 5 5 3 2" xfId="3340"/>
    <cellStyle name="常规 5 5 4" xfId="3341"/>
    <cellStyle name="常规 5 6" xfId="3342"/>
    <cellStyle name="常规 5 6 2" xfId="3343"/>
    <cellStyle name="常规 5 6 2 2" xfId="3344"/>
    <cellStyle name="常规 5 6 3" xfId="3345"/>
    <cellStyle name="常规 5 6 3 2" xfId="3346"/>
    <cellStyle name="常规 5 6 4" xfId="3347"/>
    <cellStyle name="常规 5 6 4 2" xfId="3348"/>
    <cellStyle name="常规 5 6 5" xfId="3349"/>
    <cellStyle name="常规 5 7" xfId="3350"/>
    <cellStyle name="常规 5 7 2" xfId="3351"/>
    <cellStyle name="常规 5 8" xfId="3352"/>
    <cellStyle name="常规 5 8 2" xfId="3353"/>
    <cellStyle name="常规 5 9" xfId="3354"/>
    <cellStyle name="常规 5 9 2" xfId="3355"/>
    <cellStyle name="常规 50" xfId="3356"/>
    <cellStyle name="常规 50 2" xfId="3357"/>
    <cellStyle name="常规 51" xfId="3358"/>
    <cellStyle name="常规 51 2" xfId="3359"/>
    <cellStyle name="常规 52" xfId="3360"/>
    <cellStyle name="常规 53" xfId="3361"/>
    <cellStyle name="常规 54" xfId="3362"/>
    <cellStyle name="常规 55" xfId="3363"/>
    <cellStyle name="常规 56" xfId="3364"/>
    <cellStyle name="常规 57" xfId="3365"/>
    <cellStyle name="常规 58" xfId="3366"/>
    <cellStyle name="常规 59" xfId="3367"/>
    <cellStyle name="常规 6" xfId="3368"/>
    <cellStyle name="常规 6 2" xfId="3369"/>
    <cellStyle name="常规 6 2 2" xfId="3370"/>
    <cellStyle name="常规 6 2 2 2" xfId="3371"/>
    <cellStyle name="常规 6 2 2 2 2" xfId="3372"/>
    <cellStyle name="常规 6 2 2 3" xfId="3373"/>
    <cellStyle name="常规 6 2 2 4" xfId="3374"/>
    <cellStyle name="常规 6 2 3" xfId="3375"/>
    <cellStyle name="常规 6 2 3 2" xfId="3376"/>
    <cellStyle name="常规 6 2 3 3" xfId="3377"/>
    <cellStyle name="常规 6 2 4" xfId="3378"/>
    <cellStyle name="常规 6 2 5" xfId="3379"/>
    <cellStyle name="常规 6 3" xfId="3380"/>
    <cellStyle name="常规 6 3 2" xfId="3381"/>
    <cellStyle name="常规 6 3 2 2" xfId="3382"/>
    <cellStyle name="常规 6 3 3" xfId="3383"/>
    <cellStyle name="常规 6 3 4" xfId="3384"/>
    <cellStyle name="常规 6 4" xfId="3385"/>
    <cellStyle name="常规 6 4 2" xfId="3386"/>
    <cellStyle name="常规 6 4 3" xfId="3387"/>
    <cellStyle name="常规 6 5" xfId="3388"/>
    <cellStyle name="常规 6 6" xfId="3389"/>
    <cellStyle name="常规 60" xfId="3390"/>
    <cellStyle name="常规 61" xfId="3391"/>
    <cellStyle name="常规 62" xfId="3392"/>
    <cellStyle name="常规 63" xfId="3393"/>
    <cellStyle name="常规 64" xfId="3394"/>
    <cellStyle name="常规 65" xfId="3395"/>
    <cellStyle name="常规 66" xfId="3396"/>
    <cellStyle name="常规 67" xfId="3397"/>
    <cellStyle name="常规 68" xfId="3398"/>
    <cellStyle name="常规 69" xfId="3399"/>
    <cellStyle name="常规 7" xfId="3400"/>
    <cellStyle name="常规 7 2" xfId="3401"/>
    <cellStyle name="常规 7 2 2" xfId="3402"/>
    <cellStyle name="常规 7 2 2 2" xfId="3403"/>
    <cellStyle name="常规 7 2 2 2 2" xfId="3404"/>
    <cellStyle name="常规 7 2 2 3" xfId="3405"/>
    <cellStyle name="常规 7 2 2 4" xfId="3406"/>
    <cellStyle name="常规 7 2 3" xfId="3407"/>
    <cellStyle name="常规 7 2 3 2" xfId="3408"/>
    <cellStyle name="常规 7 2 3 3" xfId="3409"/>
    <cellStyle name="常规 7 2 4" xfId="3410"/>
    <cellStyle name="常规 7 2 5" xfId="3411"/>
    <cellStyle name="常规 7 3" xfId="3412"/>
    <cellStyle name="常规 7 3 2" xfId="3413"/>
    <cellStyle name="常规 7 3 2 2" xfId="3414"/>
    <cellStyle name="常规 7 3 3" xfId="3415"/>
    <cellStyle name="常规 7 3 4" xfId="3416"/>
    <cellStyle name="常规 7 4" xfId="3417"/>
    <cellStyle name="常规 7 4 2" xfId="3418"/>
    <cellStyle name="常规 7 4 3" xfId="3419"/>
    <cellStyle name="常规 7 5" xfId="3420"/>
    <cellStyle name="常规 7 6" xfId="3421"/>
    <cellStyle name="常规 70" xfId="3422"/>
    <cellStyle name="常规 71" xfId="3423"/>
    <cellStyle name="常规 72" xfId="3424"/>
    <cellStyle name="常规 73" xfId="3425"/>
    <cellStyle name="常规 74" xfId="3426"/>
    <cellStyle name="常规 75" xfId="3427"/>
    <cellStyle name="常规 76" xfId="3428"/>
    <cellStyle name="常规 77" xfId="3429"/>
    <cellStyle name="常规 78" xfId="3430"/>
    <cellStyle name="常规 79" xfId="3431"/>
    <cellStyle name="常规 8" xfId="3432"/>
    <cellStyle name="常规 8 2" xfId="3433"/>
    <cellStyle name="常规 8 2 2" xfId="3434"/>
    <cellStyle name="常规 8 2 2 2" xfId="3435"/>
    <cellStyle name="常规 8 2 2 2 2" xfId="3436"/>
    <cellStyle name="常规 8 2 2 3" xfId="3437"/>
    <cellStyle name="常规 8 2 3" xfId="3438"/>
    <cellStyle name="常规 8 2 3 2" xfId="3439"/>
    <cellStyle name="常规 8 2 4" xfId="3440"/>
    <cellStyle name="常规 8 2 5" xfId="3441"/>
    <cellStyle name="常规 8 3" xfId="3442"/>
    <cellStyle name="常规 8 3 2" xfId="3443"/>
    <cellStyle name="常规 8 3 2 2" xfId="3444"/>
    <cellStyle name="常规 8 3 3" xfId="3445"/>
    <cellStyle name="常规 8 3 4" xfId="3446"/>
    <cellStyle name="常规 8 4" xfId="3447"/>
    <cellStyle name="常规 8 4 2" xfId="3448"/>
    <cellStyle name="常规 8 4 3" xfId="3449"/>
    <cellStyle name="常规 8 5" xfId="3450"/>
    <cellStyle name="常规 8 6" xfId="3451"/>
    <cellStyle name="常规 8_报 预算   行政政法处(1)" xfId="3452"/>
    <cellStyle name="常规 9" xfId="3453"/>
    <cellStyle name="常规 9 2" xfId="3454"/>
    <cellStyle name="常规 9 2 2" xfId="3455"/>
    <cellStyle name="常规 9 2 2 2" xfId="3456"/>
    <cellStyle name="常规 9 2 3" xfId="3457"/>
    <cellStyle name="常规 9 3" xfId="3458"/>
    <cellStyle name="常规 9 3 2" xfId="3459"/>
    <cellStyle name="常规 9 4" xfId="3460"/>
    <cellStyle name="常规 9 5" xfId="3461"/>
    <cellStyle name="常规_2006年预算表" xfId="3462"/>
    <cellStyle name="常规_2007年云南省向人大报送政府收支预算表格式编制过程表" xfId="3463"/>
    <cellStyle name="超级链接" xfId="3464"/>
    <cellStyle name="超级链接 2" xfId="3465"/>
    <cellStyle name="超级链接 2 2" xfId="3466"/>
    <cellStyle name="超级链接 2 2 2" xfId="3467"/>
    <cellStyle name="超级链接 2 2 2 2" xfId="3468"/>
    <cellStyle name="超级链接 2 2 3" xfId="3469"/>
    <cellStyle name="超级链接 2 3" xfId="3470"/>
    <cellStyle name="超级链接 2 3 2" xfId="3471"/>
    <cellStyle name="超级链接 2 4" xfId="3472"/>
    <cellStyle name="超级链接 3" xfId="3473"/>
    <cellStyle name="超级链接 3 2" xfId="3474"/>
    <cellStyle name="超级链接 3 2 2" xfId="3475"/>
    <cellStyle name="超级链接 3 3" xfId="3476"/>
    <cellStyle name="超级链接 4" xfId="3477"/>
    <cellStyle name="超级链接 4 2" xfId="3478"/>
    <cellStyle name="超级链接 5" xfId="3479"/>
    <cellStyle name="好 2" xfId="3480"/>
    <cellStyle name="好 2 2" xfId="3481"/>
    <cellStyle name="好 2 2 2" xfId="3482"/>
    <cellStyle name="好 2 2 2 2" xfId="3483"/>
    <cellStyle name="好 2 2 2 2 2" xfId="3484"/>
    <cellStyle name="好 2 2 2 3" xfId="3485"/>
    <cellStyle name="好 2 2 3" xfId="3486"/>
    <cellStyle name="好 2 2 3 2" xfId="3487"/>
    <cellStyle name="好 2 2 4" xfId="3488"/>
    <cellStyle name="好 2 3" xfId="3489"/>
    <cellStyle name="好 2 3 2" xfId="3490"/>
    <cellStyle name="好 2 3 2 2" xfId="3491"/>
    <cellStyle name="好 2 3 3" xfId="3492"/>
    <cellStyle name="好 2 4" xfId="3493"/>
    <cellStyle name="好 2 4 2" xfId="3494"/>
    <cellStyle name="好 2 5" xfId="3495"/>
    <cellStyle name="好 3" xfId="3496"/>
    <cellStyle name="好 3 2" xfId="3497"/>
    <cellStyle name="好 3 2 2" xfId="3498"/>
    <cellStyle name="好 3 2 2 2" xfId="3499"/>
    <cellStyle name="好 3 2 2 2 2" xfId="3500"/>
    <cellStyle name="好 3 2 2 3" xfId="3501"/>
    <cellStyle name="好 3 2 3" xfId="3502"/>
    <cellStyle name="好 3 2 3 2" xfId="3503"/>
    <cellStyle name="好 3 2 4" xfId="3504"/>
    <cellStyle name="好 3 3" xfId="3505"/>
    <cellStyle name="好 3 3 2" xfId="3506"/>
    <cellStyle name="好 3 3 2 2" xfId="3507"/>
    <cellStyle name="好 3 3 3" xfId="3508"/>
    <cellStyle name="好 3 4" xfId="3509"/>
    <cellStyle name="好 3 4 2" xfId="3510"/>
    <cellStyle name="好 3 5" xfId="3511"/>
    <cellStyle name="好 4" xfId="3512"/>
    <cellStyle name="好 4 2" xfId="3513"/>
    <cellStyle name="好 4 2 2" xfId="3514"/>
    <cellStyle name="好 4 2 2 2" xfId="3515"/>
    <cellStyle name="好 4 2 3" xfId="3516"/>
    <cellStyle name="好 4 3" xfId="3517"/>
    <cellStyle name="好 4 3 2" xfId="3518"/>
    <cellStyle name="好 4 4" xfId="3519"/>
    <cellStyle name="好 5" xfId="3520"/>
    <cellStyle name="好 5 2" xfId="3521"/>
    <cellStyle name="好 5 2 2" xfId="3522"/>
    <cellStyle name="好 5 2 2 2" xfId="3523"/>
    <cellStyle name="好 5 2 3" xfId="3524"/>
    <cellStyle name="好 5 3" xfId="3525"/>
    <cellStyle name="好 5 3 2" xfId="3526"/>
    <cellStyle name="好 5 4" xfId="3527"/>
    <cellStyle name="好 6" xfId="3528"/>
    <cellStyle name="好 6 2" xfId="3529"/>
    <cellStyle name="好 6 2 2" xfId="3530"/>
    <cellStyle name="好 6 3" xfId="3531"/>
    <cellStyle name="好 7" xfId="3532"/>
    <cellStyle name="好 7 2" xfId="3533"/>
    <cellStyle name="好 8" xfId="3534"/>
    <cellStyle name="好_5.中央部门决算（草案)-1" xfId="3535"/>
    <cellStyle name="好_F00DC810C49E00C2E0430A3413167AE0" xfId="3536"/>
    <cellStyle name="好_出版署2010年度中央部门决算草案" xfId="3537"/>
    <cellStyle name="好_全国友协2010年度中央部门决算（草案）" xfId="3538"/>
    <cellStyle name="好_司法部2010年度中央部门决算（草案）报" xfId="3539"/>
    <cellStyle name="后继超级链接" xfId="3540"/>
    <cellStyle name="后继超级链接 2" xfId="3541"/>
    <cellStyle name="后继超级链接 2 2" xfId="3542"/>
    <cellStyle name="后继超级链接 2 2 2" xfId="3543"/>
    <cellStyle name="后继超级链接 2 2 2 2" xfId="3544"/>
    <cellStyle name="后继超级链接 2 2 3" xfId="3545"/>
    <cellStyle name="后继超级链接 2 3" xfId="3546"/>
    <cellStyle name="后继超级链接 2 3 2" xfId="3547"/>
    <cellStyle name="后继超级链接 2 4" xfId="3548"/>
    <cellStyle name="后继超级链接 3" xfId="3549"/>
    <cellStyle name="后继超级链接 3 2" xfId="3550"/>
    <cellStyle name="后继超级链接 3 2 2" xfId="3551"/>
    <cellStyle name="后继超级链接 3 3" xfId="3552"/>
    <cellStyle name="后继超级链接 4" xfId="3553"/>
    <cellStyle name="后继超级链接 4 2" xfId="3554"/>
    <cellStyle name="后继超级链接 5" xfId="3555"/>
    <cellStyle name="汇总 2" xfId="3556"/>
    <cellStyle name="汇总 2 2" xfId="3557"/>
    <cellStyle name="汇总 2 2 2" xfId="3558"/>
    <cellStyle name="汇总 2 2 2 2" xfId="3559"/>
    <cellStyle name="汇总 2 2 3" xfId="3560"/>
    <cellStyle name="汇总 2 3" xfId="3561"/>
    <cellStyle name="汇总 2 3 2" xfId="3562"/>
    <cellStyle name="汇总 2 3 2 2" xfId="3563"/>
    <cellStyle name="汇总 2 3 3" xfId="3564"/>
    <cellStyle name="汇总 2 3 4" xfId="3565"/>
    <cellStyle name="汇总 2 4" xfId="3566"/>
    <cellStyle name="汇总 2 4 2" xfId="3567"/>
    <cellStyle name="汇总 2 5" xfId="3568"/>
    <cellStyle name="汇总 3" xfId="3569"/>
    <cellStyle name="汇总 3 2" xfId="3570"/>
    <cellStyle name="汇总 3 2 2" xfId="3571"/>
    <cellStyle name="汇总 3 2 2 2" xfId="3572"/>
    <cellStyle name="汇总 3 2 3" xfId="3573"/>
    <cellStyle name="汇总 3 3" xfId="3574"/>
    <cellStyle name="汇总 3 3 2" xfId="3575"/>
    <cellStyle name="汇总 3 4" xfId="3576"/>
    <cellStyle name="汇总 4" xfId="3577"/>
    <cellStyle name="汇总 4 2" xfId="3578"/>
    <cellStyle name="汇总 4 2 2" xfId="3579"/>
    <cellStyle name="汇总 4 3" xfId="3580"/>
    <cellStyle name="汇总 5" xfId="3581"/>
    <cellStyle name="汇总 5 2" xfId="3582"/>
    <cellStyle name="汇总 5 2 2" xfId="3583"/>
    <cellStyle name="汇总 5 3" xfId="3584"/>
    <cellStyle name="汇总 6" xfId="3585"/>
    <cellStyle name="汇总 6 2" xfId="3586"/>
    <cellStyle name="汇总 7" xfId="3587"/>
    <cellStyle name="货币 2" xfId="3588"/>
    <cellStyle name="货币 2 10" xfId="3589"/>
    <cellStyle name="货币 2 10 2" xfId="3590"/>
    <cellStyle name="货币 2 11" xfId="3591"/>
    <cellStyle name="货币 2 2" xfId="3592"/>
    <cellStyle name="货币 2 2 10" xfId="3593"/>
    <cellStyle name="货币 2 2 2" xfId="3594"/>
    <cellStyle name="货币 2 2 2 2" xfId="3595"/>
    <cellStyle name="货币 2 2 2 2 2" xfId="3596"/>
    <cellStyle name="货币 2 2 2 2 2 2" xfId="3597"/>
    <cellStyle name="货币 2 2 2 2 3" xfId="3598"/>
    <cellStyle name="货币 2 2 2 2 3 2" xfId="3599"/>
    <cellStyle name="货币 2 2 2 2 4" xfId="3600"/>
    <cellStyle name="货币 2 2 2 2 4 2" xfId="3601"/>
    <cellStyle name="货币 2 2 2 2 5" xfId="3602"/>
    <cellStyle name="货币 2 2 2 3" xfId="3603"/>
    <cellStyle name="货币 2 2 2 3 2" xfId="3604"/>
    <cellStyle name="货币 2 2 2 3 2 2" xfId="3605"/>
    <cellStyle name="货币 2 2 2 3 3" xfId="3606"/>
    <cellStyle name="货币 2 2 2 3 3 2" xfId="3607"/>
    <cellStyle name="货币 2 2 2 3 4" xfId="3608"/>
    <cellStyle name="货币 2 2 2 4" xfId="3609"/>
    <cellStyle name="货币 2 2 2 4 2" xfId="3610"/>
    <cellStyle name="货币 2 2 2 4 2 2" xfId="3611"/>
    <cellStyle name="货币 2 2 2 4 3" xfId="3612"/>
    <cellStyle name="货币 2 2 2 4 3 2" xfId="3613"/>
    <cellStyle name="货币 2 2 2 4 4" xfId="3614"/>
    <cellStyle name="货币 2 2 2 4 4 2" xfId="3615"/>
    <cellStyle name="货币 2 2 2 4 5" xfId="3616"/>
    <cellStyle name="货币 2 2 2 5" xfId="3617"/>
    <cellStyle name="货币 2 2 2 5 2" xfId="3618"/>
    <cellStyle name="货币 2 2 2 6" xfId="3619"/>
    <cellStyle name="货币 2 2 2 6 2" xfId="3620"/>
    <cellStyle name="货币 2 2 2 7" xfId="3621"/>
    <cellStyle name="货币 2 2 2 7 2" xfId="3622"/>
    <cellStyle name="货币 2 2 2 8" xfId="3623"/>
    <cellStyle name="货币 2 2 3" xfId="3624"/>
    <cellStyle name="货币 2 2 3 2" xfId="3625"/>
    <cellStyle name="货币 2 2 3 2 2" xfId="3626"/>
    <cellStyle name="货币 2 2 3 3" xfId="3627"/>
    <cellStyle name="货币 2 2 3 3 2" xfId="3628"/>
    <cellStyle name="货币 2 2 3 4" xfId="3629"/>
    <cellStyle name="货币 2 2 3 4 2" xfId="3630"/>
    <cellStyle name="货币 2 2 3 5" xfId="3631"/>
    <cellStyle name="货币 2 2 4" xfId="3632"/>
    <cellStyle name="货币 2 2 4 2" xfId="3633"/>
    <cellStyle name="货币 2 2 4 2 2" xfId="3634"/>
    <cellStyle name="货币 2 2 4 3" xfId="3635"/>
    <cellStyle name="货币 2 2 4 3 2" xfId="3636"/>
    <cellStyle name="货币 2 2 4 4" xfId="3637"/>
    <cellStyle name="货币 2 2 4 4 2" xfId="3638"/>
    <cellStyle name="货币 2 2 4 5" xfId="3639"/>
    <cellStyle name="货币 2 2 5" xfId="3640"/>
    <cellStyle name="货币 2 2 5 2" xfId="3641"/>
    <cellStyle name="货币 2 2 5 2 2" xfId="3642"/>
    <cellStyle name="货币 2 2 5 3" xfId="3643"/>
    <cellStyle name="货币 2 2 5 3 2" xfId="3644"/>
    <cellStyle name="货币 2 2 5 4" xfId="3645"/>
    <cellStyle name="货币 2 2 6" xfId="3646"/>
    <cellStyle name="货币 2 2 6 2" xfId="3647"/>
    <cellStyle name="货币 2 2 6 2 2" xfId="3648"/>
    <cellStyle name="货币 2 2 6 3" xfId="3649"/>
    <cellStyle name="货币 2 2 6 3 2" xfId="3650"/>
    <cellStyle name="货币 2 2 6 4" xfId="3651"/>
    <cellStyle name="货币 2 2 6 4 2" xfId="3652"/>
    <cellStyle name="货币 2 2 6 5" xfId="3653"/>
    <cellStyle name="货币 2 2 7" xfId="3654"/>
    <cellStyle name="货币 2 2 7 2" xfId="3655"/>
    <cellStyle name="货币 2 2 8" xfId="3656"/>
    <cellStyle name="货币 2 2 8 2" xfId="3657"/>
    <cellStyle name="货币 2 2 9" xfId="3658"/>
    <cellStyle name="货币 2 2 9 2" xfId="3659"/>
    <cellStyle name="货币 2 3" xfId="3660"/>
    <cellStyle name="货币 2 3 2" xfId="3661"/>
    <cellStyle name="货币 2 3 2 2" xfId="3662"/>
    <cellStyle name="货币 2 3 2 2 2" xfId="3663"/>
    <cellStyle name="货币 2 3 2 3" xfId="3664"/>
    <cellStyle name="货币 2 3 2 3 2" xfId="3665"/>
    <cellStyle name="货币 2 3 2 4" xfId="3666"/>
    <cellStyle name="货币 2 3 2 4 2" xfId="3667"/>
    <cellStyle name="货币 2 3 2 5" xfId="3668"/>
    <cellStyle name="货币 2 3 3" xfId="3669"/>
    <cellStyle name="货币 2 3 3 2" xfId="3670"/>
    <cellStyle name="货币 2 3 3 2 2" xfId="3671"/>
    <cellStyle name="货币 2 3 3 3" xfId="3672"/>
    <cellStyle name="货币 2 3 3 3 2" xfId="3673"/>
    <cellStyle name="货币 2 3 3 4" xfId="3674"/>
    <cellStyle name="货币 2 3 4" xfId="3675"/>
    <cellStyle name="货币 2 3 4 2" xfId="3676"/>
    <cellStyle name="货币 2 3 4 2 2" xfId="3677"/>
    <cellStyle name="货币 2 3 4 3" xfId="3678"/>
    <cellStyle name="货币 2 3 4 3 2" xfId="3679"/>
    <cellStyle name="货币 2 3 4 4" xfId="3680"/>
    <cellStyle name="货币 2 3 4 4 2" xfId="3681"/>
    <cellStyle name="货币 2 3 4 5" xfId="3682"/>
    <cellStyle name="货币 2 3 5" xfId="3683"/>
    <cellStyle name="货币 2 3 5 2" xfId="3684"/>
    <cellStyle name="货币 2 3 6" xfId="3685"/>
    <cellStyle name="货币 2 3 6 2" xfId="3686"/>
    <cellStyle name="货币 2 3 7" xfId="3687"/>
    <cellStyle name="货币 2 3 7 2" xfId="3688"/>
    <cellStyle name="货币 2 3 8" xfId="3689"/>
    <cellStyle name="货币 2 4" xfId="3690"/>
    <cellStyle name="货币 2 4 2" xfId="3691"/>
    <cellStyle name="货币 2 4 2 2" xfId="3692"/>
    <cellStyle name="货币 2 4 3" xfId="3693"/>
    <cellStyle name="货币 2 4 3 2" xfId="3694"/>
    <cellStyle name="货币 2 4 4" xfId="3695"/>
    <cellStyle name="货币 2 4 4 2" xfId="3696"/>
    <cellStyle name="货币 2 4 5" xfId="3697"/>
    <cellStyle name="货币 2 5" xfId="3698"/>
    <cellStyle name="货币 2 5 2" xfId="3699"/>
    <cellStyle name="货币 2 5 2 2" xfId="3700"/>
    <cellStyle name="货币 2 5 3" xfId="3701"/>
    <cellStyle name="货币 2 5 3 2" xfId="3702"/>
    <cellStyle name="货币 2 5 4" xfId="3703"/>
    <cellStyle name="货币 2 5 4 2" xfId="3704"/>
    <cellStyle name="货币 2 5 5" xfId="3705"/>
    <cellStyle name="货币 2 6" xfId="3706"/>
    <cellStyle name="货币 2 6 2" xfId="3707"/>
    <cellStyle name="货币 2 6 2 2" xfId="3708"/>
    <cellStyle name="货币 2 6 3" xfId="3709"/>
    <cellStyle name="货币 2 6 3 2" xfId="3710"/>
    <cellStyle name="货币 2 6 4" xfId="3711"/>
    <cellStyle name="货币 2 7" xfId="3712"/>
    <cellStyle name="货币 2 7 2" xfId="3713"/>
    <cellStyle name="货币 2 7 2 2" xfId="3714"/>
    <cellStyle name="货币 2 7 3" xfId="3715"/>
    <cellStyle name="货币 2 7 3 2" xfId="3716"/>
    <cellStyle name="货币 2 7 4" xfId="3717"/>
    <cellStyle name="货币 2 7 4 2" xfId="3718"/>
    <cellStyle name="货币 2 7 5" xfId="3719"/>
    <cellStyle name="货币 2 8" xfId="3720"/>
    <cellStyle name="货币 2 8 2" xfId="3721"/>
    <cellStyle name="货币 2 9" xfId="3722"/>
    <cellStyle name="货币 2 9 2" xfId="3723"/>
    <cellStyle name="货币 3" xfId="3724"/>
    <cellStyle name="货币 3 10" xfId="3725"/>
    <cellStyle name="货币 3 2" xfId="3726"/>
    <cellStyle name="货币 3 2 2" xfId="3727"/>
    <cellStyle name="货币 3 2 2 2" xfId="3728"/>
    <cellStyle name="货币 3 2 2 2 2" xfId="3729"/>
    <cellStyle name="货币 3 2 2 3" xfId="3730"/>
    <cellStyle name="货币 3 2 2 3 2" xfId="3731"/>
    <cellStyle name="货币 3 2 2 4" xfId="3732"/>
    <cellStyle name="货币 3 2 2 4 2" xfId="3733"/>
    <cellStyle name="货币 3 2 2 5" xfId="3734"/>
    <cellStyle name="货币 3 2 3" xfId="3735"/>
    <cellStyle name="货币 3 2 3 2" xfId="3736"/>
    <cellStyle name="货币 3 2 3 2 2" xfId="3737"/>
    <cellStyle name="货币 3 2 3 3" xfId="3738"/>
    <cellStyle name="货币 3 2 3 3 2" xfId="3739"/>
    <cellStyle name="货币 3 2 3 4" xfId="3740"/>
    <cellStyle name="货币 3 2 4" xfId="3741"/>
    <cellStyle name="货币 3 2 4 2" xfId="3742"/>
    <cellStyle name="货币 3 2 4 2 2" xfId="3743"/>
    <cellStyle name="货币 3 2 4 3" xfId="3744"/>
    <cellStyle name="货币 3 2 4 3 2" xfId="3745"/>
    <cellStyle name="货币 3 2 4 4" xfId="3746"/>
    <cellStyle name="货币 3 2 4 4 2" xfId="3747"/>
    <cellStyle name="货币 3 2 4 5" xfId="3748"/>
    <cellStyle name="货币 3 2 5" xfId="3749"/>
    <cellStyle name="货币 3 2 5 2" xfId="3750"/>
    <cellStyle name="货币 3 2 6" xfId="3751"/>
    <cellStyle name="货币 3 2 6 2" xfId="3752"/>
    <cellStyle name="货币 3 2 7" xfId="3753"/>
    <cellStyle name="货币 3 2 7 2" xfId="3754"/>
    <cellStyle name="货币 3 2 8" xfId="3755"/>
    <cellStyle name="货币 3 3" xfId="3756"/>
    <cellStyle name="货币 3 3 2" xfId="3757"/>
    <cellStyle name="货币 3 3 2 2" xfId="3758"/>
    <cellStyle name="货币 3 3 3" xfId="3759"/>
    <cellStyle name="货币 3 3 3 2" xfId="3760"/>
    <cellStyle name="货币 3 3 4" xfId="3761"/>
    <cellStyle name="货币 3 3 4 2" xfId="3762"/>
    <cellStyle name="货币 3 3 5" xfId="3763"/>
    <cellStyle name="货币 3 4" xfId="3764"/>
    <cellStyle name="货币 3 4 2" xfId="3765"/>
    <cellStyle name="货币 3 4 2 2" xfId="3766"/>
    <cellStyle name="货币 3 4 3" xfId="3767"/>
    <cellStyle name="货币 3 4 3 2" xfId="3768"/>
    <cellStyle name="货币 3 4 4" xfId="3769"/>
    <cellStyle name="货币 3 4 4 2" xfId="3770"/>
    <cellStyle name="货币 3 4 5" xfId="3771"/>
    <cellStyle name="货币 3 5" xfId="3772"/>
    <cellStyle name="货币 3 5 2" xfId="3773"/>
    <cellStyle name="货币 3 5 2 2" xfId="3774"/>
    <cellStyle name="货币 3 5 3" xfId="3775"/>
    <cellStyle name="货币 3 5 3 2" xfId="3776"/>
    <cellStyle name="货币 3 5 4" xfId="3777"/>
    <cellStyle name="货币 3 6" xfId="3778"/>
    <cellStyle name="货币 3 6 2" xfId="3779"/>
    <cellStyle name="货币 3 6 2 2" xfId="3780"/>
    <cellStyle name="货币 3 6 3" xfId="3781"/>
    <cellStyle name="货币 3 6 3 2" xfId="3782"/>
    <cellStyle name="货币 3 6 4" xfId="3783"/>
    <cellStyle name="货币 3 6 4 2" xfId="3784"/>
    <cellStyle name="货币 3 6 5" xfId="3785"/>
    <cellStyle name="货币 3 7" xfId="3786"/>
    <cellStyle name="货币 3 7 2" xfId="3787"/>
    <cellStyle name="货币 3 8" xfId="3788"/>
    <cellStyle name="货币 3 8 2" xfId="3789"/>
    <cellStyle name="货币 3 9" xfId="3790"/>
    <cellStyle name="货币 3 9 2" xfId="3791"/>
    <cellStyle name="货币 4" xfId="3792"/>
    <cellStyle name="货币 4 10" xfId="3793"/>
    <cellStyle name="货币 4 2" xfId="3794"/>
    <cellStyle name="货币 4 2 2" xfId="3795"/>
    <cellStyle name="货币 4 2 2 2" xfId="3796"/>
    <cellStyle name="货币 4 2 2 2 2" xfId="3797"/>
    <cellStyle name="货币 4 2 2 3" xfId="3798"/>
    <cellStyle name="货币 4 2 2 3 2" xfId="3799"/>
    <cellStyle name="货币 4 2 2 4" xfId="3800"/>
    <cellStyle name="货币 4 2 2 4 2" xfId="3801"/>
    <cellStyle name="货币 4 2 2 5" xfId="3802"/>
    <cellStyle name="货币 4 2 3" xfId="3803"/>
    <cellStyle name="货币 4 2 3 2" xfId="3804"/>
    <cellStyle name="货币 4 2 3 2 2" xfId="3805"/>
    <cellStyle name="货币 4 2 3 3" xfId="3806"/>
    <cellStyle name="货币 4 2 3 3 2" xfId="3807"/>
    <cellStyle name="货币 4 2 3 4" xfId="3808"/>
    <cellStyle name="货币 4 2 4" xfId="3809"/>
    <cellStyle name="货币 4 2 4 2" xfId="3810"/>
    <cellStyle name="货币 4 2 4 2 2" xfId="3811"/>
    <cellStyle name="货币 4 2 4 3" xfId="3812"/>
    <cellStyle name="货币 4 2 4 3 2" xfId="3813"/>
    <cellStyle name="货币 4 2 4 4" xfId="3814"/>
    <cellStyle name="货币 4 2 4 4 2" xfId="3815"/>
    <cellStyle name="货币 4 2 4 5" xfId="3816"/>
    <cellStyle name="货币 4 2 5" xfId="3817"/>
    <cellStyle name="货币 4 2 5 2" xfId="3818"/>
    <cellStyle name="货币 4 2 6" xfId="3819"/>
    <cellStyle name="货币 4 2 6 2" xfId="3820"/>
    <cellStyle name="货币 4 2 7" xfId="3821"/>
    <cellStyle name="货币 4 2 7 2" xfId="3822"/>
    <cellStyle name="货币 4 2 8" xfId="3823"/>
    <cellStyle name="货币 4 3" xfId="3824"/>
    <cellStyle name="货币 4 3 2" xfId="3825"/>
    <cellStyle name="货币 4 3 2 2" xfId="3826"/>
    <cellStyle name="货币 4 3 3" xfId="3827"/>
    <cellStyle name="货币 4 3 3 2" xfId="3828"/>
    <cellStyle name="货币 4 3 4" xfId="3829"/>
    <cellStyle name="货币 4 3 4 2" xfId="3830"/>
    <cellStyle name="货币 4 3 5" xfId="3831"/>
    <cellStyle name="货币 4 4" xfId="3832"/>
    <cellStyle name="货币 4 4 2" xfId="3833"/>
    <cellStyle name="货币 4 4 2 2" xfId="3834"/>
    <cellStyle name="货币 4 4 3" xfId="3835"/>
    <cellStyle name="货币 4 4 3 2" xfId="3836"/>
    <cellStyle name="货币 4 4 4" xfId="3837"/>
    <cellStyle name="货币 4 4 4 2" xfId="3838"/>
    <cellStyle name="货币 4 4 5" xfId="3839"/>
    <cellStyle name="货币 4 5" xfId="3840"/>
    <cellStyle name="货币 4 5 2" xfId="3841"/>
    <cellStyle name="货币 4 5 2 2" xfId="3842"/>
    <cellStyle name="货币 4 5 3" xfId="3843"/>
    <cellStyle name="货币 4 5 3 2" xfId="3844"/>
    <cellStyle name="货币 4 5 4" xfId="3845"/>
    <cellStyle name="货币 4 6" xfId="3846"/>
    <cellStyle name="货币 4 6 2" xfId="3847"/>
    <cellStyle name="货币 4 6 2 2" xfId="3848"/>
    <cellStyle name="货币 4 6 3" xfId="3849"/>
    <cellStyle name="货币 4 6 3 2" xfId="3850"/>
    <cellStyle name="货币 4 6 4" xfId="3851"/>
    <cellStyle name="货币 4 6 4 2" xfId="3852"/>
    <cellStyle name="货币 4 6 5" xfId="3853"/>
    <cellStyle name="货币 4 7" xfId="3854"/>
    <cellStyle name="货币 4 7 2" xfId="3855"/>
    <cellStyle name="货币 4 8" xfId="3856"/>
    <cellStyle name="货币 4 8 2" xfId="3857"/>
    <cellStyle name="货币 4 9" xfId="3858"/>
    <cellStyle name="货币 4 9 2" xfId="3859"/>
    <cellStyle name="货币 5" xfId="3860"/>
    <cellStyle name="货币 5 2" xfId="3861"/>
    <cellStyle name="货币 5 2 2" xfId="3862"/>
    <cellStyle name="货币 5 3" xfId="3863"/>
    <cellStyle name="货币 5 3 2" xfId="3864"/>
    <cellStyle name="货币 5 4" xfId="3865"/>
    <cellStyle name="货币[0] 2" xfId="3866"/>
    <cellStyle name="货币[0] 3" xfId="3867"/>
    <cellStyle name="计算 2" xfId="3868"/>
    <cellStyle name="计算 2 2" xfId="3869"/>
    <cellStyle name="计算 2 2 2" xfId="3870"/>
    <cellStyle name="计算 2 2 2 2" xfId="3871"/>
    <cellStyle name="计算 2 2 2 2 2" xfId="3872"/>
    <cellStyle name="计算 2 2 2 3" xfId="3873"/>
    <cellStyle name="计算 2 2 3" xfId="3874"/>
    <cellStyle name="计算 2 2 3 2" xfId="3875"/>
    <cellStyle name="计算 2 2 4" xfId="3876"/>
    <cellStyle name="计算 2 3" xfId="3877"/>
    <cellStyle name="计算 2 3 2" xfId="3878"/>
    <cellStyle name="计算 2 3 2 2" xfId="3879"/>
    <cellStyle name="计算 2 3 2 2 2" xfId="3880"/>
    <cellStyle name="计算 2 3 2 3" xfId="3881"/>
    <cellStyle name="计算 2 3 3" xfId="3882"/>
    <cellStyle name="计算 2 3 3 2" xfId="3883"/>
    <cellStyle name="计算 2 3 4" xfId="3884"/>
    <cellStyle name="计算 2 3 5" xfId="3885"/>
    <cellStyle name="计算 2 4" xfId="3886"/>
    <cellStyle name="计算 2 4 2" xfId="3887"/>
    <cellStyle name="计算 2 4 2 2" xfId="3888"/>
    <cellStyle name="计算 2 4 3" xfId="3889"/>
    <cellStyle name="计算 2 5" xfId="3890"/>
    <cellStyle name="计算 2 5 2" xfId="3891"/>
    <cellStyle name="计算 2 6" xfId="3892"/>
    <cellStyle name="计算 2 7" xfId="3893"/>
    <cellStyle name="计算 3" xfId="3894"/>
    <cellStyle name="计算 3 2" xfId="3895"/>
    <cellStyle name="计算 3 2 2" xfId="3896"/>
    <cellStyle name="计算 3 2 2 2" xfId="3897"/>
    <cellStyle name="计算 3 2 2 2 2" xfId="3898"/>
    <cellStyle name="计算 3 2 2 3" xfId="3899"/>
    <cellStyle name="计算 3 2 3" xfId="3900"/>
    <cellStyle name="计算 3 2 3 2" xfId="3901"/>
    <cellStyle name="计算 3 2 4" xfId="3902"/>
    <cellStyle name="计算 3 3" xfId="3903"/>
    <cellStyle name="计算 3 3 2" xfId="3904"/>
    <cellStyle name="计算 3 3 2 2" xfId="3905"/>
    <cellStyle name="计算 3 3 3" xfId="3906"/>
    <cellStyle name="计算 3 4" xfId="3907"/>
    <cellStyle name="计算 3 4 2" xfId="3908"/>
    <cellStyle name="计算 3 5" xfId="3909"/>
    <cellStyle name="计算 4" xfId="3910"/>
    <cellStyle name="计算 4 2" xfId="3911"/>
    <cellStyle name="计算 4 2 2" xfId="3912"/>
    <cellStyle name="计算 4 2 2 2" xfId="3913"/>
    <cellStyle name="计算 4 2 3" xfId="3914"/>
    <cellStyle name="计算 4 3" xfId="3915"/>
    <cellStyle name="计算 4 3 2" xfId="3916"/>
    <cellStyle name="计算 4 4" xfId="3917"/>
    <cellStyle name="计算 5" xfId="3918"/>
    <cellStyle name="计算 5 2" xfId="3919"/>
    <cellStyle name="计算 5 2 2" xfId="3920"/>
    <cellStyle name="计算 5 2 2 2" xfId="3921"/>
    <cellStyle name="计算 5 2 3" xfId="3922"/>
    <cellStyle name="计算 5 3" xfId="3923"/>
    <cellStyle name="计算 5 3 2" xfId="3924"/>
    <cellStyle name="计算 5 4" xfId="3925"/>
    <cellStyle name="计算 6" xfId="3926"/>
    <cellStyle name="计算 6 2" xfId="3927"/>
    <cellStyle name="计算 6 2 2" xfId="3928"/>
    <cellStyle name="计算 6 3" xfId="3929"/>
    <cellStyle name="计算 7" xfId="3930"/>
    <cellStyle name="计算 7 2" xfId="3931"/>
    <cellStyle name="计算 8" xfId="3932"/>
    <cellStyle name="计算 9" xfId="3933"/>
    <cellStyle name="检查单元格 2" xfId="3934"/>
    <cellStyle name="检查单元格 2 2" xfId="3935"/>
    <cellStyle name="检查单元格 2 2 2" xfId="3936"/>
    <cellStyle name="检查单元格 2 2 2 2" xfId="3937"/>
    <cellStyle name="检查单元格 2 2 2 2 2" xfId="3938"/>
    <cellStyle name="检查单元格 2 2 2 3" xfId="3939"/>
    <cellStyle name="检查单元格 2 2 3" xfId="3940"/>
    <cellStyle name="检查单元格 2 2 3 2" xfId="3941"/>
    <cellStyle name="检查单元格 2 2 4" xfId="3942"/>
    <cellStyle name="检查单元格 2 3" xfId="3943"/>
    <cellStyle name="检查单元格 2 3 2" xfId="3944"/>
    <cellStyle name="检查单元格 2 3 2 2" xfId="3945"/>
    <cellStyle name="检查单元格 2 3 2 2 2" xfId="3946"/>
    <cellStyle name="检查单元格 2 3 2 3" xfId="3947"/>
    <cellStyle name="检查单元格 2 3 3" xfId="3948"/>
    <cellStyle name="检查单元格 2 3 3 2" xfId="3949"/>
    <cellStyle name="检查单元格 2 3 4" xfId="3950"/>
    <cellStyle name="检查单元格 2 3 5" xfId="3951"/>
    <cellStyle name="检查单元格 2 4" xfId="3952"/>
    <cellStyle name="检查单元格 2 4 2" xfId="3953"/>
    <cellStyle name="检查单元格 2 4 2 2" xfId="3954"/>
    <cellStyle name="检查单元格 2 4 3" xfId="3955"/>
    <cellStyle name="检查单元格 2 5" xfId="3956"/>
    <cellStyle name="检查单元格 2 5 2" xfId="3957"/>
    <cellStyle name="检查单元格 2 6" xfId="3958"/>
    <cellStyle name="检查单元格 2 7" xfId="3959"/>
    <cellStyle name="检查单元格 3" xfId="3960"/>
    <cellStyle name="检查单元格 3 2" xfId="3961"/>
    <cellStyle name="检查单元格 3 2 2" xfId="3962"/>
    <cellStyle name="检查单元格 3 2 2 2" xfId="3963"/>
    <cellStyle name="检查单元格 3 2 2 2 2" xfId="3964"/>
    <cellStyle name="检查单元格 3 2 2 3" xfId="3965"/>
    <cellStyle name="检查单元格 3 2 3" xfId="3966"/>
    <cellStyle name="检查单元格 3 2 3 2" xfId="3967"/>
    <cellStyle name="检查单元格 3 2 4" xfId="3968"/>
    <cellStyle name="检查单元格 3 3" xfId="3969"/>
    <cellStyle name="检查单元格 3 3 2" xfId="3970"/>
    <cellStyle name="检查单元格 3 3 2 2" xfId="3971"/>
    <cellStyle name="检查单元格 3 3 3" xfId="3972"/>
    <cellStyle name="检查单元格 3 4" xfId="3973"/>
    <cellStyle name="检查单元格 3 4 2" xfId="3974"/>
    <cellStyle name="检查单元格 3 5" xfId="3975"/>
    <cellStyle name="检查单元格 4" xfId="3976"/>
    <cellStyle name="检查单元格 4 2" xfId="3977"/>
    <cellStyle name="检查单元格 4 2 2" xfId="3978"/>
    <cellStyle name="检查单元格 4 2 2 2" xfId="3979"/>
    <cellStyle name="检查单元格 4 2 3" xfId="3980"/>
    <cellStyle name="检查单元格 4 3" xfId="3981"/>
    <cellStyle name="检查单元格 4 3 2" xfId="3982"/>
    <cellStyle name="检查单元格 4 4" xfId="3983"/>
    <cellStyle name="检查单元格 5" xfId="3984"/>
    <cellStyle name="检查单元格 5 2" xfId="3985"/>
    <cellStyle name="检查单元格 5 2 2" xfId="3986"/>
    <cellStyle name="检查单元格 5 2 2 2" xfId="3987"/>
    <cellStyle name="检查单元格 5 2 3" xfId="3988"/>
    <cellStyle name="检查单元格 5 3" xfId="3989"/>
    <cellStyle name="检查单元格 5 3 2" xfId="3990"/>
    <cellStyle name="检查单元格 5 4" xfId="3991"/>
    <cellStyle name="检查单元格 6" xfId="3992"/>
    <cellStyle name="检查单元格 6 2" xfId="3993"/>
    <cellStyle name="检查单元格 6 2 2" xfId="3994"/>
    <cellStyle name="检查单元格 6 3" xfId="3995"/>
    <cellStyle name="检查单元格 7" xfId="3996"/>
    <cellStyle name="检查单元格 7 2" xfId="3997"/>
    <cellStyle name="检查单元格 8" xfId="3998"/>
    <cellStyle name="检查单元格 9" xfId="3999"/>
    <cellStyle name="解释性文本 2" xfId="4000"/>
    <cellStyle name="解释性文本 2 2" xfId="4001"/>
    <cellStyle name="解释性文本 2 2 2" xfId="4002"/>
    <cellStyle name="解释性文本 2 2 2 2" xfId="4003"/>
    <cellStyle name="解释性文本 2 2 3" xfId="4004"/>
    <cellStyle name="解释性文本 2 3" xfId="4005"/>
    <cellStyle name="解释性文本 2 3 2" xfId="4006"/>
    <cellStyle name="解释性文本 2 4" xfId="4007"/>
    <cellStyle name="解释性文本 3" xfId="4008"/>
    <cellStyle name="解释性文本 3 2" xfId="4009"/>
    <cellStyle name="解释性文本 3 2 2" xfId="4010"/>
    <cellStyle name="解释性文本 3 2 2 2" xfId="4011"/>
    <cellStyle name="解释性文本 3 2 3" xfId="4012"/>
    <cellStyle name="解释性文本 3 3" xfId="4013"/>
    <cellStyle name="解释性文本 3 3 2" xfId="4014"/>
    <cellStyle name="解释性文本 3 4" xfId="4015"/>
    <cellStyle name="解释性文本 4" xfId="4016"/>
    <cellStyle name="解释性文本 4 2" xfId="4017"/>
    <cellStyle name="解释性文本 4 2 2" xfId="4018"/>
    <cellStyle name="解释性文本 4 3" xfId="4019"/>
    <cellStyle name="解释性文本 5" xfId="4020"/>
    <cellStyle name="解释性文本 5 2" xfId="4021"/>
    <cellStyle name="解释性文本 5 2 2" xfId="4022"/>
    <cellStyle name="解释性文本 5 3" xfId="4023"/>
    <cellStyle name="解释性文本 6" xfId="4024"/>
    <cellStyle name="解释性文本 6 2" xfId="4025"/>
    <cellStyle name="解释性文本 7" xfId="4026"/>
    <cellStyle name="警告文本 2" xfId="4027"/>
    <cellStyle name="警告文本 2 2" xfId="4028"/>
    <cellStyle name="警告文本 2 2 2" xfId="4029"/>
    <cellStyle name="警告文本 2 2 2 2" xfId="4030"/>
    <cellStyle name="警告文本 2 2 3" xfId="4031"/>
    <cellStyle name="警告文本 2 3" xfId="4032"/>
    <cellStyle name="警告文本 2 3 2" xfId="4033"/>
    <cellStyle name="警告文本 2 4" xfId="4034"/>
    <cellStyle name="警告文本 3" xfId="4035"/>
    <cellStyle name="警告文本 3 2" xfId="4036"/>
    <cellStyle name="警告文本 3 2 2" xfId="4037"/>
    <cellStyle name="警告文本 3 2 2 2" xfId="4038"/>
    <cellStyle name="警告文本 3 2 3" xfId="4039"/>
    <cellStyle name="警告文本 3 3" xfId="4040"/>
    <cellStyle name="警告文本 3 3 2" xfId="4041"/>
    <cellStyle name="警告文本 3 4" xfId="4042"/>
    <cellStyle name="警告文本 4" xfId="4043"/>
    <cellStyle name="警告文本 4 2" xfId="4044"/>
    <cellStyle name="警告文本 4 2 2" xfId="4045"/>
    <cellStyle name="警告文本 4 3" xfId="4046"/>
    <cellStyle name="警告文本 5" xfId="4047"/>
    <cellStyle name="警告文本 5 2" xfId="4048"/>
    <cellStyle name="警告文本 5 2 2" xfId="4049"/>
    <cellStyle name="警告文本 5 3" xfId="4050"/>
    <cellStyle name="警告文本 6" xfId="4051"/>
    <cellStyle name="警告文本 6 2" xfId="4052"/>
    <cellStyle name="警告文本 7" xfId="4053"/>
    <cellStyle name="链接单元格 2" xfId="4054"/>
    <cellStyle name="链接单元格 2 2" xfId="4055"/>
    <cellStyle name="链接单元格 2 2 2" xfId="4056"/>
    <cellStyle name="链接单元格 2 2 2 2" xfId="4057"/>
    <cellStyle name="链接单元格 2 2 3" xfId="4058"/>
    <cellStyle name="链接单元格 2 3" xfId="4059"/>
    <cellStyle name="链接单元格 2 3 2" xfId="4060"/>
    <cellStyle name="链接单元格 2 4" xfId="4061"/>
    <cellStyle name="链接单元格 3" xfId="4062"/>
    <cellStyle name="链接单元格 3 2" xfId="4063"/>
    <cellStyle name="链接单元格 3 2 2" xfId="4064"/>
    <cellStyle name="链接单元格 3 2 2 2" xfId="4065"/>
    <cellStyle name="链接单元格 3 2 3" xfId="4066"/>
    <cellStyle name="链接单元格 3 3" xfId="4067"/>
    <cellStyle name="链接单元格 3 3 2" xfId="4068"/>
    <cellStyle name="链接单元格 3 4" xfId="4069"/>
    <cellStyle name="链接单元格 4" xfId="4070"/>
    <cellStyle name="链接单元格 4 2" xfId="4071"/>
    <cellStyle name="链接单元格 4 2 2" xfId="4072"/>
    <cellStyle name="链接单元格 4 3" xfId="4073"/>
    <cellStyle name="链接单元格 5" xfId="4074"/>
    <cellStyle name="链接单元格 5 2" xfId="4075"/>
    <cellStyle name="链接单元格 5 2 2" xfId="4076"/>
    <cellStyle name="链接单元格 5 3" xfId="4077"/>
    <cellStyle name="链接单元格 6" xfId="4078"/>
    <cellStyle name="链接单元格 6 2" xfId="4079"/>
    <cellStyle name="链接单元格 7" xfId="4080"/>
    <cellStyle name="霓付 [0]_laroux" xfId="4081"/>
    <cellStyle name="霓付_laroux" xfId="4082"/>
    <cellStyle name="烹拳 [0]_laroux" xfId="4083"/>
    <cellStyle name="烹拳_laroux" xfId="4084"/>
    <cellStyle name="普通_97-917" xfId="4085"/>
    <cellStyle name="千分位[0]_BT (2)" xfId="4086"/>
    <cellStyle name="千分位_97-917" xfId="4087"/>
    <cellStyle name="千位[0]_，" xfId="4088"/>
    <cellStyle name="千位_，" xfId="4089"/>
    <cellStyle name="千位分隔 10" xfId="4090"/>
    <cellStyle name="千位分隔 11" xfId="4091"/>
    <cellStyle name="千位分隔 2" xfId="4092"/>
    <cellStyle name="千位分隔 2 2" xfId="4093"/>
    <cellStyle name="千位分隔 2 2 2" xfId="4094"/>
    <cellStyle name="千位分隔 2 2 2 2" xfId="4095"/>
    <cellStyle name="千位分隔 2 2 2 2 2" xfId="4096"/>
    <cellStyle name="千位分隔 2 2 2 3" xfId="4097"/>
    <cellStyle name="千位分隔 2 2 2 3 2" xfId="4098"/>
    <cellStyle name="千位分隔 2 2 2 4" xfId="4099"/>
    <cellStyle name="千位分隔 2 2 2 4 2" xfId="4100"/>
    <cellStyle name="千位分隔 2 2 2 5" xfId="4101"/>
    <cellStyle name="千位分隔 2 2 2 5 2" xfId="4102"/>
    <cellStyle name="千位分隔 2 2 2 6" xfId="4103"/>
    <cellStyle name="千位分隔 2 2 3" xfId="4104"/>
    <cellStyle name="千位分隔 2 2 3 2" xfId="4105"/>
    <cellStyle name="千位分隔 2 2 3 2 2" xfId="4106"/>
    <cellStyle name="千位分隔 2 2 3 3" xfId="4107"/>
    <cellStyle name="千位分隔 2 2 3 3 2" xfId="4108"/>
    <cellStyle name="千位分隔 2 2 3 4" xfId="4109"/>
    <cellStyle name="千位分隔 2 2 3 5" xfId="4110"/>
    <cellStyle name="千位分隔 2 2 4" xfId="4111"/>
    <cellStyle name="千位分隔 2 2 4 2" xfId="4112"/>
    <cellStyle name="千位分隔 2 2 4 2 2" xfId="4113"/>
    <cellStyle name="千位分隔 2 2 4 3" xfId="4114"/>
    <cellStyle name="千位分隔 2 2 4 3 2" xfId="4115"/>
    <cellStyle name="千位分隔 2 2 4 4" xfId="4116"/>
    <cellStyle name="千位分隔 2 2 4 4 2" xfId="4117"/>
    <cellStyle name="千位分隔 2 2 4 5" xfId="4118"/>
    <cellStyle name="千位分隔 2 2 5" xfId="4119"/>
    <cellStyle name="千位分隔 2 2 5 2" xfId="4120"/>
    <cellStyle name="千位分隔 2 2 6" xfId="4121"/>
    <cellStyle name="千位分隔 2 2 6 2" xfId="4122"/>
    <cellStyle name="千位分隔 2 2 7" xfId="4123"/>
    <cellStyle name="千位分隔 2 2 7 2" xfId="4124"/>
    <cellStyle name="千位分隔 2 2 8" xfId="4125"/>
    <cellStyle name="千位分隔 2 3" xfId="4126"/>
    <cellStyle name="千位分隔 2 3 2" xfId="4127"/>
    <cellStyle name="千位分隔 2 3 2 2" xfId="4128"/>
    <cellStyle name="千位分隔 2 3 3" xfId="4129"/>
    <cellStyle name="千位分隔 2 3 3 2" xfId="4130"/>
    <cellStyle name="千位分隔 2 3 4" xfId="4131"/>
    <cellStyle name="千位分隔 2 3 4 2" xfId="4132"/>
    <cellStyle name="千位分隔 2 3 5" xfId="4133"/>
    <cellStyle name="千位分隔 2 3 5 2" xfId="4134"/>
    <cellStyle name="千位分隔 2 3 6" xfId="4135"/>
    <cellStyle name="千位分隔 2 4" xfId="4136"/>
    <cellStyle name="千位分隔 2 4 2" xfId="4137"/>
    <cellStyle name="千位分隔 2 4 2 2" xfId="4138"/>
    <cellStyle name="千位分隔 2 4 3" xfId="4139"/>
    <cellStyle name="千位分隔 2 4 3 2" xfId="4140"/>
    <cellStyle name="千位分隔 2 4 4" xfId="4141"/>
    <cellStyle name="千位分隔 2 4 5" xfId="4142"/>
    <cellStyle name="千位分隔 2 5" xfId="4143"/>
    <cellStyle name="千位分隔 2 5 2" xfId="4144"/>
    <cellStyle name="千位分隔 2 5 2 2" xfId="4145"/>
    <cellStyle name="千位分隔 2 5 3" xfId="4146"/>
    <cellStyle name="千位分隔 2 5 3 2" xfId="4147"/>
    <cellStyle name="千位分隔 2 5 4" xfId="4148"/>
    <cellStyle name="千位分隔 2 5 4 2" xfId="4149"/>
    <cellStyle name="千位分隔 2 5 5" xfId="4150"/>
    <cellStyle name="千位分隔 2 6" xfId="4151"/>
    <cellStyle name="千位分隔 2 6 2" xfId="4152"/>
    <cellStyle name="千位分隔 2 7" xfId="4153"/>
    <cellStyle name="千位分隔 2 7 2" xfId="4154"/>
    <cellStyle name="千位分隔 2 8" xfId="4155"/>
    <cellStyle name="千位分隔 2 8 2" xfId="4156"/>
    <cellStyle name="千位分隔 2 9" xfId="4157"/>
    <cellStyle name="千位分隔 3" xfId="4158"/>
    <cellStyle name="千位分隔 3 10" xfId="4159"/>
    <cellStyle name="千位分隔 3 11" xfId="4160"/>
    <cellStyle name="千位分隔 3 2" xfId="4161"/>
    <cellStyle name="千位分隔 3 2 2" xfId="4162"/>
    <cellStyle name="千位分隔 3 2 2 2" xfId="4163"/>
    <cellStyle name="千位分隔 3 2 2 2 2" xfId="4164"/>
    <cellStyle name="千位分隔 3 2 2 3" xfId="4165"/>
    <cellStyle name="千位分隔 3 2 2 3 2" xfId="4166"/>
    <cellStyle name="千位分隔 3 2 2 4" xfId="4167"/>
    <cellStyle name="千位分隔 3 2 2 4 2" xfId="4168"/>
    <cellStyle name="千位分隔 3 2 2 5" xfId="4169"/>
    <cellStyle name="千位分隔 3 2 3" xfId="4170"/>
    <cellStyle name="千位分隔 3 2 3 2" xfId="4171"/>
    <cellStyle name="千位分隔 3 2 3 2 2" xfId="4172"/>
    <cellStyle name="千位分隔 3 2 3 3" xfId="4173"/>
    <cellStyle name="千位分隔 3 2 3 3 2" xfId="4174"/>
    <cellStyle name="千位分隔 3 2 3 4" xfId="4175"/>
    <cellStyle name="千位分隔 3 2 4" xfId="4176"/>
    <cellStyle name="千位分隔 3 2 4 2" xfId="4177"/>
    <cellStyle name="千位分隔 3 2 4 2 2" xfId="4178"/>
    <cellStyle name="千位分隔 3 2 4 3" xfId="4179"/>
    <cellStyle name="千位分隔 3 2 4 3 2" xfId="4180"/>
    <cellStyle name="千位分隔 3 2 4 4" xfId="4181"/>
    <cellStyle name="千位分隔 3 2 4 4 2" xfId="4182"/>
    <cellStyle name="千位分隔 3 2 4 5" xfId="4183"/>
    <cellStyle name="千位分隔 3 2 5" xfId="4184"/>
    <cellStyle name="千位分隔 3 2 5 2" xfId="4185"/>
    <cellStyle name="千位分隔 3 2 6" xfId="4186"/>
    <cellStyle name="千位分隔 3 2 6 2" xfId="4187"/>
    <cellStyle name="千位分隔 3 2 7" xfId="4188"/>
    <cellStyle name="千位分隔 3 2 7 2" xfId="4189"/>
    <cellStyle name="千位分隔 3 2 8" xfId="4190"/>
    <cellStyle name="千位分隔 3 3" xfId="4191"/>
    <cellStyle name="千位分隔 3 3 2" xfId="4192"/>
    <cellStyle name="千位分隔 3 3 2 2" xfId="4193"/>
    <cellStyle name="千位分隔 3 3 3" xfId="4194"/>
    <cellStyle name="千位分隔 3 3 3 2" xfId="4195"/>
    <cellStyle name="千位分隔 3 3 4" xfId="4196"/>
    <cellStyle name="千位分隔 3 3 4 2" xfId="4197"/>
    <cellStyle name="千位分隔 3 3 5" xfId="4198"/>
    <cellStyle name="千位分隔 3 4" xfId="4199"/>
    <cellStyle name="千位分隔 3 4 2" xfId="4200"/>
    <cellStyle name="千位分隔 3 4 2 2" xfId="4201"/>
    <cellStyle name="千位分隔 3 4 3" xfId="4202"/>
    <cellStyle name="千位分隔 3 4 3 2" xfId="4203"/>
    <cellStyle name="千位分隔 3 4 4" xfId="4204"/>
    <cellStyle name="千位分隔 3 4 4 2" xfId="4205"/>
    <cellStyle name="千位分隔 3 4 5" xfId="4206"/>
    <cellStyle name="千位分隔 3 5" xfId="4207"/>
    <cellStyle name="千位分隔 3 5 2" xfId="4208"/>
    <cellStyle name="千位分隔 3 5 2 2" xfId="4209"/>
    <cellStyle name="千位分隔 3 5 3" xfId="4210"/>
    <cellStyle name="千位分隔 3 5 3 2" xfId="4211"/>
    <cellStyle name="千位分隔 3 5 4" xfId="4212"/>
    <cellStyle name="千位分隔 3 6" xfId="4213"/>
    <cellStyle name="千位分隔 3 6 2" xfId="4214"/>
    <cellStyle name="千位分隔 3 6 2 2" xfId="4215"/>
    <cellStyle name="千位分隔 3 6 3" xfId="4216"/>
    <cellStyle name="千位分隔 3 6 3 2" xfId="4217"/>
    <cellStyle name="千位分隔 3 6 4" xfId="4218"/>
    <cellStyle name="千位分隔 3 6 4 2" xfId="4219"/>
    <cellStyle name="千位分隔 3 6 5" xfId="4220"/>
    <cellStyle name="千位分隔 3 7" xfId="4221"/>
    <cellStyle name="千位分隔 3 7 2" xfId="4222"/>
    <cellStyle name="千位分隔 3 8" xfId="4223"/>
    <cellStyle name="千位分隔 3 8 2" xfId="4224"/>
    <cellStyle name="千位分隔 3 9" xfId="4225"/>
    <cellStyle name="千位分隔 3 9 2" xfId="4226"/>
    <cellStyle name="千位分隔 4" xfId="4227"/>
    <cellStyle name="千位分隔 4 10" xfId="4228"/>
    <cellStyle name="千位分隔 4 2" xfId="4229"/>
    <cellStyle name="千位分隔 4 2 2" xfId="4230"/>
    <cellStyle name="千位分隔 4 2 2 2" xfId="4231"/>
    <cellStyle name="千位分隔 4 2 2 2 2" xfId="4232"/>
    <cellStyle name="千位分隔 4 2 2 3" xfId="4233"/>
    <cellStyle name="千位分隔 4 2 2 3 2" xfId="4234"/>
    <cellStyle name="千位分隔 4 2 2 4" xfId="4235"/>
    <cellStyle name="千位分隔 4 2 2 4 2" xfId="4236"/>
    <cellStyle name="千位分隔 4 2 2 5" xfId="4237"/>
    <cellStyle name="千位分隔 4 2 3" xfId="4238"/>
    <cellStyle name="千位分隔 4 2 3 2" xfId="4239"/>
    <cellStyle name="千位分隔 4 2 3 2 2" xfId="4240"/>
    <cellStyle name="千位分隔 4 2 3 3" xfId="4241"/>
    <cellStyle name="千位分隔 4 2 3 3 2" xfId="4242"/>
    <cellStyle name="千位分隔 4 2 3 4" xfId="4243"/>
    <cellStyle name="千位分隔 4 2 4" xfId="4244"/>
    <cellStyle name="千位分隔 4 2 4 2" xfId="4245"/>
    <cellStyle name="千位分隔 4 2 4 2 2" xfId="4246"/>
    <cellStyle name="千位分隔 4 2 4 3" xfId="4247"/>
    <cellStyle name="千位分隔 4 2 4 3 2" xfId="4248"/>
    <cellStyle name="千位分隔 4 2 4 4" xfId="4249"/>
    <cellStyle name="千位分隔 4 2 4 4 2" xfId="4250"/>
    <cellStyle name="千位分隔 4 2 4 5" xfId="4251"/>
    <cellStyle name="千位分隔 4 2 5" xfId="4252"/>
    <cellStyle name="千位分隔 4 2 5 2" xfId="4253"/>
    <cellStyle name="千位分隔 4 2 6" xfId="4254"/>
    <cellStyle name="千位分隔 4 2 6 2" xfId="4255"/>
    <cellStyle name="千位分隔 4 2 7" xfId="4256"/>
    <cellStyle name="千位分隔 4 2 7 2" xfId="4257"/>
    <cellStyle name="千位分隔 4 2 8" xfId="4258"/>
    <cellStyle name="千位分隔 4 3" xfId="4259"/>
    <cellStyle name="千位分隔 4 3 2" xfId="4260"/>
    <cellStyle name="千位分隔 4 3 2 2" xfId="4261"/>
    <cellStyle name="千位分隔 4 3 3" xfId="4262"/>
    <cellStyle name="千位分隔 4 3 3 2" xfId="4263"/>
    <cellStyle name="千位分隔 4 3 4" xfId="4264"/>
    <cellStyle name="千位分隔 4 3 4 2" xfId="4265"/>
    <cellStyle name="千位分隔 4 3 5" xfId="4266"/>
    <cellStyle name="千位分隔 4 4" xfId="4267"/>
    <cellStyle name="千位分隔 4 4 2" xfId="4268"/>
    <cellStyle name="千位分隔 4 4 2 2" xfId="4269"/>
    <cellStyle name="千位分隔 4 4 3" xfId="4270"/>
    <cellStyle name="千位分隔 4 4 3 2" xfId="4271"/>
    <cellStyle name="千位分隔 4 4 4" xfId="4272"/>
    <cellStyle name="千位分隔 4 4 4 2" xfId="4273"/>
    <cellStyle name="千位分隔 4 4 5" xfId="4274"/>
    <cellStyle name="千位分隔 4 5" xfId="4275"/>
    <cellStyle name="千位分隔 4 5 2" xfId="4276"/>
    <cellStyle name="千位分隔 4 5 2 2" xfId="4277"/>
    <cellStyle name="千位分隔 4 5 3" xfId="4278"/>
    <cellStyle name="千位分隔 4 5 3 2" xfId="4279"/>
    <cellStyle name="千位分隔 4 5 4" xfId="4280"/>
    <cellStyle name="千位分隔 4 6" xfId="4281"/>
    <cellStyle name="千位分隔 4 6 2" xfId="4282"/>
    <cellStyle name="千位分隔 4 6 2 2" xfId="4283"/>
    <cellStyle name="千位分隔 4 6 3" xfId="4284"/>
    <cellStyle name="千位分隔 4 6 3 2" xfId="4285"/>
    <cellStyle name="千位分隔 4 6 4" xfId="4286"/>
    <cellStyle name="千位分隔 4 6 4 2" xfId="4287"/>
    <cellStyle name="千位分隔 4 6 5" xfId="4288"/>
    <cellStyle name="千位分隔 4 7" xfId="4289"/>
    <cellStyle name="千位分隔 4 7 2" xfId="4290"/>
    <cellStyle name="千位分隔 4 8" xfId="4291"/>
    <cellStyle name="千位分隔 4 8 2" xfId="4292"/>
    <cellStyle name="千位分隔 4 9" xfId="4293"/>
    <cellStyle name="千位分隔 4 9 2" xfId="4294"/>
    <cellStyle name="千位分隔 5" xfId="4295"/>
    <cellStyle name="千位分隔 5 2" xfId="4296"/>
    <cellStyle name="千位分隔 5 2 2" xfId="4297"/>
    <cellStyle name="千位分隔 5 3" xfId="4298"/>
    <cellStyle name="千位分隔 5 3 2" xfId="4299"/>
    <cellStyle name="千位分隔 5 4" xfId="4300"/>
    <cellStyle name="千位分隔 5 4 2" xfId="4301"/>
    <cellStyle name="千位分隔 5 5" xfId="4302"/>
    <cellStyle name="千位分隔 6" xfId="4303"/>
    <cellStyle name="千位分隔 6 2" xfId="4304"/>
    <cellStyle name="千位分隔 6 2 2" xfId="4305"/>
    <cellStyle name="千位分隔 6 3" xfId="4306"/>
    <cellStyle name="千位分隔 6 3 2" xfId="4307"/>
    <cellStyle name="千位分隔 6 4" xfId="4308"/>
    <cellStyle name="千位分隔 7" xfId="4309"/>
    <cellStyle name="千位分隔 7 2" xfId="4310"/>
    <cellStyle name="千位分隔 8" xfId="4311"/>
    <cellStyle name="千位分隔 8 2" xfId="4312"/>
    <cellStyle name="千位分隔 9" xfId="4313"/>
    <cellStyle name="千位分隔 9 2" xfId="4314"/>
    <cellStyle name="钎霖_laroux" xfId="4315"/>
    <cellStyle name="强调文字颜色 1 2" xfId="4316"/>
    <cellStyle name="强调文字颜色 1 2 2" xfId="4317"/>
    <cellStyle name="强调文字颜色 1 2 2 2" xfId="4318"/>
    <cellStyle name="强调文字颜色 1 2 2 2 2" xfId="4319"/>
    <cellStyle name="强调文字颜色 1 2 2 2 2 2" xfId="4320"/>
    <cellStyle name="强调文字颜色 1 2 2 2 3" xfId="4321"/>
    <cellStyle name="强调文字颜色 1 2 2 3" xfId="4322"/>
    <cellStyle name="强调文字颜色 1 2 2 3 2" xfId="4323"/>
    <cellStyle name="强调文字颜色 1 2 2 4" xfId="4324"/>
    <cellStyle name="强调文字颜色 1 2 3" xfId="4325"/>
    <cellStyle name="强调文字颜色 1 2 3 2" xfId="4326"/>
    <cellStyle name="强调文字颜色 1 2 3 2 2" xfId="4327"/>
    <cellStyle name="强调文字颜色 1 2 3 2 2 2" xfId="4328"/>
    <cellStyle name="强调文字颜色 1 2 3 2 3" xfId="4329"/>
    <cellStyle name="强调文字颜色 1 2 3 3" xfId="4330"/>
    <cellStyle name="强调文字颜色 1 2 3 3 2" xfId="4331"/>
    <cellStyle name="强调文字颜色 1 2 3 4" xfId="4332"/>
    <cellStyle name="强调文字颜色 1 2 3 5" xfId="4333"/>
    <cellStyle name="强调文字颜色 1 2 4" xfId="4334"/>
    <cellStyle name="强调文字颜色 1 2 4 2" xfId="4335"/>
    <cellStyle name="强调文字颜色 1 2 4 2 2" xfId="4336"/>
    <cellStyle name="强调文字颜色 1 2 4 3" xfId="4337"/>
    <cellStyle name="强调文字颜色 1 2 5" xfId="4338"/>
    <cellStyle name="强调文字颜色 1 2 5 2" xfId="4339"/>
    <cellStyle name="强调文字颜色 1 2 6" xfId="4340"/>
    <cellStyle name="强调文字颜色 1 2 7" xfId="4341"/>
    <cellStyle name="强调文字颜色 1 3" xfId="4342"/>
    <cellStyle name="强调文字颜色 1 3 2" xfId="4343"/>
    <cellStyle name="强调文字颜色 1 3 2 2" xfId="4344"/>
    <cellStyle name="强调文字颜色 1 3 2 2 2" xfId="4345"/>
    <cellStyle name="强调文字颜色 1 3 2 2 2 2" xfId="4346"/>
    <cellStyle name="强调文字颜色 1 3 2 2 3" xfId="4347"/>
    <cellStyle name="强调文字颜色 1 3 2 3" xfId="4348"/>
    <cellStyle name="强调文字颜色 1 3 2 3 2" xfId="4349"/>
    <cellStyle name="强调文字颜色 1 3 2 4" xfId="4350"/>
    <cellStyle name="强调文字颜色 1 3 3" xfId="4351"/>
    <cellStyle name="强调文字颜色 1 3 3 2" xfId="4352"/>
    <cellStyle name="强调文字颜色 1 3 3 2 2" xfId="4353"/>
    <cellStyle name="强调文字颜色 1 3 3 3" xfId="4354"/>
    <cellStyle name="强调文字颜色 1 3 4" xfId="4355"/>
    <cellStyle name="强调文字颜色 1 3 4 2" xfId="4356"/>
    <cellStyle name="强调文字颜色 1 3 5" xfId="4357"/>
    <cellStyle name="强调文字颜色 1 4" xfId="4358"/>
    <cellStyle name="强调文字颜色 1 4 2" xfId="4359"/>
    <cellStyle name="强调文字颜色 1 4 2 2" xfId="4360"/>
    <cellStyle name="强调文字颜色 1 4 2 2 2" xfId="4361"/>
    <cellStyle name="强调文字颜色 1 4 2 3" xfId="4362"/>
    <cellStyle name="强调文字颜色 1 4 3" xfId="4363"/>
    <cellStyle name="强调文字颜色 1 4 3 2" xfId="4364"/>
    <cellStyle name="强调文字颜色 1 4 4" xfId="4365"/>
    <cellStyle name="强调文字颜色 1 5" xfId="4366"/>
    <cellStyle name="强调文字颜色 1 5 2" xfId="4367"/>
    <cellStyle name="强调文字颜色 1 5 2 2" xfId="4368"/>
    <cellStyle name="强调文字颜色 1 5 2 2 2" xfId="4369"/>
    <cellStyle name="强调文字颜色 1 5 2 3" xfId="4370"/>
    <cellStyle name="强调文字颜色 1 5 3" xfId="4371"/>
    <cellStyle name="强调文字颜色 1 5 3 2" xfId="4372"/>
    <cellStyle name="强调文字颜色 1 5 4" xfId="4373"/>
    <cellStyle name="强调文字颜色 1 6" xfId="4374"/>
    <cellStyle name="强调文字颜色 1 6 2" xfId="4375"/>
    <cellStyle name="强调文字颜色 1 6 2 2" xfId="4376"/>
    <cellStyle name="强调文字颜色 1 6 3" xfId="4377"/>
    <cellStyle name="强调文字颜色 1 7" xfId="4378"/>
    <cellStyle name="强调文字颜色 1 7 2" xfId="4379"/>
    <cellStyle name="强调文字颜色 1 8" xfId="4380"/>
    <cellStyle name="强调文字颜色 1 9" xfId="4381"/>
    <cellStyle name="强调文字颜色 2 2" xfId="4382"/>
    <cellStyle name="强调文字颜色 2 2 2" xfId="4383"/>
    <cellStyle name="强调文字颜色 2 2 2 2" xfId="4384"/>
    <cellStyle name="强调文字颜色 2 2 2 2 2" xfId="4385"/>
    <cellStyle name="强调文字颜色 2 2 2 2 2 2" xfId="4386"/>
    <cellStyle name="强调文字颜色 2 2 2 2 3" xfId="4387"/>
    <cellStyle name="强调文字颜色 2 2 2 3" xfId="4388"/>
    <cellStyle name="强调文字颜色 2 2 2 3 2" xfId="4389"/>
    <cellStyle name="强调文字颜色 2 2 2 4" xfId="4390"/>
    <cellStyle name="强调文字颜色 2 2 3" xfId="4391"/>
    <cellStyle name="强调文字颜色 2 2 3 2" xfId="4392"/>
    <cellStyle name="强调文字颜色 2 2 3 2 2" xfId="4393"/>
    <cellStyle name="强调文字颜色 2 2 3 2 2 2" xfId="4394"/>
    <cellStyle name="强调文字颜色 2 2 3 2 3" xfId="4395"/>
    <cellStyle name="强调文字颜色 2 2 3 3" xfId="4396"/>
    <cellStyle name="强调文字颜色 2 2 3 3 2" xfId="4397"/>
    <cellStyle name="强调文字颜色 2 2 3 4" xfId="4398"/>
    <cellStyle name="强调文字颜色 2 2 3 5" xfId="4399"/>
    <cellStyle name="强调文字颜色 2 2 4" xfId="4400"/>
    <cellStyle name="强调文字颜色 2 2 4 2" xfId="4401"/>
    <cellStyle name="强调文字颜色 2 2 4 2 2" xfId="4402"/>
    <cellStyle name="强调文字颜色 2 2 4 3" xfId="4403"/>
    <cellStyle name="强调文字颜色 2 2 5" xfId="4404"/>
    <cellStyle name="强调文字颜色 2 2 5 2" xfId="4405"/>
    <cellStyle name="强调文字颜色 2 2 6" xfId="4406"/>
    <cellStyle name="强调文字颜色 2 2 7" xfId="4407"/>
    <cellStyle name="强调文字颜色 2 3" xfId="4408"/>
    <cellStyle name="强调文字颜色 2 3 2" xfId="4409"/>
    <cellStyle name="强调文字颜色 2 3 2 2" xfId="4410"/>
    <cellStyle name="强调文字颜色 2 3 2 2 2" xfId="4411"/>
    <cellStyle name="强调文字颜色 2 3 2 2 2 2" xfId="4412"/>
    <cellStyle name="强调文字颜色 2 3 2 2 3" xfId="4413"/>
    <cellStyle name="强调文字颜色 2 3 2 3" xfId="4414"/>
    <cellStyle name="强调文字颜色 2 3 2 3 2" xfId="4415"/>
    <cellStyle name="强调文字颜色 2 3 2 4" xfId="4416"/>
    <cellStyle name="强调文字颜色 2 3 3" xfId="4417"/>
    <cellStyle name="强调文字颜色 2 3 3 2" xfId="4418"/>
    <cellStyle name="强调文字颜色 2 3 3 2 2" xfId="4419"/>
    <cellStyle name="强调文字颜色 2 3 3 3" xfId="4420"/>
    <cellStyle name="强调文字颜色 2 3 4" xfId="4421"/>
    <cellStyle name="强调文字颜色 2 3 4 2" xfId="4422"/>
    <cellStyle name="强调文字颜色 2 3 5" xfId="4423"/>
    <cellStyle name="强调文字颜色 2 4" xfId="4424"/>
    <cellStyle name="强调文字颜色 2 4 2" xfId="4425"/>
    <cellStyle name="强调文字颜色 2 4 2 2" xfId="4426"/>
    <cellStyle name="强调文字颜色 2 4 2 2 2" xfId="4427"/>
    <cellStyle name="强调文字颜色 2 4 2 3" xfId="4428"/>
    <cellStyle name="强调文字颜色 2 4 3" xfId="4429"/>
    <cellStyle name="强调文字颜色 2 4 3 2" xfId="4430"/>
    <cellStyle name="强调文字颜色 2 4 4" xfId="4431"/>
    <cellStyle name="强调文字颜色 2 5" xfId="4432"/>
    <cellStyle name="强调文字颜色 2 5 2" xfId="4433"/>
    <cellStyle name="强调文字颜色 2 5 2 2" xfId="4434"/>
    <cellStyle name="强调文字颜色 2 5 2 2 2" xfId="4435"/>
    <cellStyle name="强调文字颜色 2 5 2 3" xfId="4436"/>
    <cellStyle name="强调文字颜色 2 5 3" xfId="4437"/>
    <cellStyle name="强调文字颜色 2 5 3 2" xfId="4438"/>
    <cellStyle name="强调文字颜色 2 5 4" xfId="4439"/>
    <cellStyle name="强调文字颜色 2 6" xfId="4440"/>
    <cellStyle name="强调文字颜色 2 6 2" xfId="4441"/>
    <cellStyle name="强调文字颜色 2 6 2 2" xfId="4442"/>
    <cellStyle name="强调文字颜色 2 6 3" xfId="4443"/>
    <cellStyle name="强调文字颜色 2 7" xfId="4444"/>
    <cellStyle name="强调文字颜色 2 7 2" xfId="4445"/>
    <cellStyle name="强调文字颜色 2 8" xfId="4446"/>
    <cellStyle name="强调文字颜色 2 9" xfId="4447"/>
    <cellStyle name="强调文字颜色 3 2" xfId="4448"/>
    <cellStyle name="强调文字颜色 3 2 2" xfId="4449"/>
    <cellStyle name="强调文字颜色 3 2 2 2" xfId="4450"/>
    <cellStyle name="强调文字颜色 3 2 2 2 2" xfId="4451"/>
    <cellStyle name="强调文字颜色 3 2 2 2 2 2" xfId="4452"/>
    <cellStyle name="强调文字颜色 3 2 2 2 3" xfId="4453"/>
    <cellStyle name="强调文字颜色 3 2 2 3" xfId="4454"/>
    <cellStyle name="强调文字颜色 3 2 2 3 2" xfId="4455"/>
    <cellStyle name="强调文字颜色 3 2 2 4" xfId="4456"/>
    <cellStyle name="强调文字颜色 3 2 3" xfId="4457"/>
    <cellStyle name="强调文字颜色 3 2 3 2" xfId="4458"/>
    <cellStyle name="强调文字颜色 3 2 3 2 2" xfId="4459"/>
    <cellStyle name="强调文字颜色 3 2 3 2 2 2" xfId="4460"/>
    <cellStyle name="强调文字颜色 3 2 3 2 3" xfId="4461"/>
    <cellStyle name="强调文字颜色 3 2 3 3" xfId="4462"/>
    <cellStyle name="强调文字颜色 3 2 3 3 2" xfId="4463"/>
    <cellStyle name="强调文字颜色 3 2 3 4" xfId="4464"/>
    <cellStyle name="强调文字颜色 3 2 3 5" xfId="4465"/>
    <cellStyle name="强调文字颜色 3 2 4" xfId="4466"/>
    <cellStyle name="强调文字颜色 3 2 4 2" xfId="4467"/>
    <cellStyle name="强调文字颜色 3 2 4 2 2" xfId="4468"/>
    <cellStyle name="强调文字颜色 3 2 4 3" xfId="4469"/>
    <cellStyle name="强调文字颜色 3 2 5" xfId="4470"/>
    <cellStyle name="强调文字颜色 3 2 5 2" xfId="4471"/>
    <cellStyle name="强调文字颜色 3 2 6" xfId="4472"/>
    <cellStyle name="强调文字颜色 3 2 7" xfId="4473"/>
    <cellStyle name="强调文字颜色 3 3" xfId="4474"/>
    <cellStyle name="强调文字颜色 3 3 2" xfId="4475"/>
    <cellStyle name="强调文字颜色 3 3 2 2" xfId="4476"/>
    <cellStyle name="强调文字颜色 3 3 2 2 2" xfId="4477"/>
    <cellStyle name="强调文字颜色 3 3 2 2 2 2" xfId="4478"/>
    <cellStyle name="强调文字颜色 3 3 2 2 3" xfId="4479"/>
    <cellStyle name="强调文字颜色 3 3 2 3" xfId="4480"/>
    <cellStyle name="强调文字颜色 3 3 2 3 2" xfId="4481"/>
    <cellStyle name="强调文字颜色 3 3 2 4" xfId="4482"/>
    <cellStyle name="强调文字颜色 3 3 3" xfId="4483"/>
    <cellStyle name="强调文字颜色 3 3 3 2" xfId="4484"/>
    <cellStyle name="强调文字颜色 3 3 3 2 2" xfId="4485"/>
    <cellStyle name="强调文字颜色 3 3 3 3" xfId="4486"/>
    <cellStyle name="强调文字颜色 3 3 4" xfId="4487"/>
    <cellStyle name="强调文字颜色 3 3 4 2" xfId="4488"/>
    <cellStyle name="强调文字颜色 3 3 5" xfId="4489"/>
    <cellStyle name="强调文字颜色 3 4" xfId="4490"/>
    <cellStyle name="强调文字颜色 3 4 2" xfId="4491"/>
    <cellStyle name="强调文字颜色 3 4 2 2" xfId="4492"/>
    <cellStyle name="强调文字颜色 3 4 2 2 2" xfId="4493"/>
    <cellStyle name="强调文字颜色 3 4 2 3" xfId="4494"/>
    <cellStyle name="强调文字颜色 3 4 3" xfId="4495"/>
    <cellStyle name="强调文字颜色 3 4 3 2" xfId="4496"/>
    <cellStyle name="强调文字颜色 3 4 4" xfId="4497"/>
    <cellStyle name="强调文字颜色 3 5" xfId="4498"/>
    <cellStyle name="强调文字颜色 3 5 2" xfId="4499"/>
    <cellStyle name="强调文字颜色 3 5 2 2" xfId="4500"/>
    <cellStyle name="强调文字颜色 3 5 2 2 2" xfId="4501"/>
    <cellStyle name="强调文字颜色 3 5 2 3" xfId="4502"/>
    <cellStyle name="强调文字颜色 3 5 3" xfId="4503"/>
    <cellStyle name="强调文字颜色 3 5 3 2" xfId="4504"/>
    <cellStyle name="强调文字颜色 3 5 4" xfId="4505"/>
    <cellStyle name="强调文字颜色 3 6" xfId="4506"/>
    <cellStyle name="强调文字颜色 3 6 2" xfId="4507"/>
    <cellStyle name="强调文字颜色 3 6 2 2" xfId="4508"/>
    <cellStyle name="强调文字颜色 3 6 3" xfId="4509"/>
    <cellStyle name="强调文字颜色 3 7" xfId="4510"/>
    <cellStyle name="强调文字颜色 3 7 2" xfId="4511"/>
    <cellStyle name="强调文字颜色 3 8" xfId="4512"/>
    <cellStyle name="强调文字颜色 3 9" xfId="4513"/>
    <cellStyle name="强调文字颜色 4 2" xfId="4514"/>
    <cellStyle name="强调文字颜色 4 2 2" xfId="4515"/>
    <cellStyle name="强调文字颜色 4 2 2 2" xfId="4516"/>
    <cellStyle name="强调文字颜色 4 2 2 2 2" xfId="4517"/>
    <cellStyle name="强调文字颜色 4 2 2 2 2 2" xfId="4518"/>
    <cellStyle name="强调文字颜色 4 2 2 2 3" xfId="4519"/>
    <cellStyle name="强调文字颜色 4 2 2 3" xfId="4520"/>
    <cellStyle name="强调文字颜色 4 2 2 3 2" xfId="4521"/>
    <cellStyle name="强调文字颜色 4 2 2 4" xfId="4522"/>
    <cellStyle name="强调文字颜色 4 2 3" xfId="4523"/>
    <cellStyle name="强调文字颜色 4 2 3 2" xfId="4524"/>
    <cellStyle name="强调文字颜色 4 2 3 2 2" xfId="4525"/>
    <cellStyle name="强调文字颜色 4 2 3 2 2 2" xfId="4526"/>
    <cellStyle name="强调文字颜色 4 2 3 2 3" xfId="4527"/>
    <cellStyle name="强调文字颜色 4 2 3 3" xfId="4528"/>
    <cellStyle name="强调文字颜色 4 2 3 3 2" xfId="4529"/>
    <cellStyle name="强调文字颜色 4 2 3 4" xfId="4530"/>
    <cellStyle name="强调文字颜色 4 2 3 5" xfId="4531"/>
    <cellStyle name="强调文字颜色 4 2 4" xfId="4532"/>
    <cellStyle name="强调文字颜色 4 2 4 2" xfId="4533"/>
    <cellStyle name="强调文字颜色 4 2 4 2 2" xfId="4534"/>
    <cellStyle name="强调文字颜色 4 2 4 3" xfId="4535"/>
    <cellStyle name="强调文字颜色 4 2 5" xfId="4536"/>
    <cellStyle name="强调文字颜色 4 2 5 2" xfId="4537"/>
    <cellStyle name="强调文字颜色 4 2 6" xfId="4538"/>
    <cellStyle name="强调文字颜色 4 2 7" xfId="4539"/>
    <cellStyle name="强调文字颜色 4 3" xfId="4540"/>
    <cellStyle name="强调文字颜色 4 3 2" xfId="4541"/>
    <cellStyle name="强调文字颜色 4 3 2 2" xfId="4542"/>
    <cellStyle name="强调文字颜色 4 3 2 2 2" xfId="4543"/>
    <cellStyle name="强调文字颜色 4 3 2 2 2 2" xfId="4544"/>
    <cellStyle name="强调文字颜色 4 3 2 2 3" xfId="4545"/>
    <cellStyle name="强调文字颜色 4 3 2 3" xfId="4546"/>
    <cellStyle name="强调文字颜色 4 3 2 3 2" xfId="4547"/>
    <cellStyle name="强调文字颜色 4 3 2 4" xfId="4548"/>
    <cellStyle name="强调文字颜色 4 3 3" xfId="4549"/>
    <cellStyle name="强调文字颜色 4 3 3 2" xfId="4550"/>
    <cellStyle name="强调文字颜色 4 3 3 2 2" xfId="4551"/>
    <cellStyle name="强调文字颜色 4 3 3 3" xfId="4552"/>
    <cellStyle name="强调文字颜色 4 3 4" xfId="4553"/>
    <cellStyle name="强调文字颜色 4 3 4 2" xfId="4554"/>
    <cellStyle name="强调文字颜色 4 3 5" xfId="4555"/>
    <cellStyle name="强调文字颜色 4 4" xfId="4556"/>
    <cellStyle name="强调文字颜色 4 4 2" xfId="4557"/>
    <cellStyle name="强调文字颜色 4 4 2 2" xfId="4558"/>
    <cellStyle name="强调文字颜色 4 4 2 2 2" xfId="4559"/>
    <cellStyle name="强调文字颜色 4 4 2 3" xfId="4560"/>
    <cellStyle name="强调文字颜色 4 4 3" xfId="4561"/>
    <cellStyle name="强调文字颜色 4 4 3 2" xfId="4562"/>
    <cellStyle name="强调文字颜色 4 4 4" xfId="4563"/>
    <cellStyle name="强调文字颜色 4 5" xfId="4564"/>
    <cellStyle name="强调文字颜色 4 5 2" xfId="4565"/>
    <cellStyle name="强调文字颜色 4 5 2 2" xfId="4566"/>
    <cellStyle name="强调文字颜色 4 5 2 2 2" xfId="4567"/>
    <cellStyle name="强调文字颜色 4 5 2 3" xfId="4568"/>
    <cellStyle name="强调文字颜色 4 5 3" xfId="4569"/>
    <cellStyle name="强调文字颜色 4 5 3 2" xfId="4570"/>
    <cellStyle name="强调文字颜色 4 5 4" xfId="4571"/>
    <cellStyle name="强调文字颜色 4 6" xfId="4572"/>
    <cellStyle name="强调文字颜色 4 6 2" xfId="4573"/>
    <cellStyle name="强调文字颜色 4 6 2 2" xfId="4574"/>
    <cellStyle name="强调文字颜色 4 6 3" xfId="4575"/>
    <cellStyle name="强调文字颜色 4 7" xfId="4576"/>
    <cellStyle name="强调文字颜色 4 7 2" xfId="4577"/>
    <cellStyle name="强调文字颜色 4 8" xfId="4578"/>
    <cellStyle name="强调文字颜色 4 9" xfId="4579"/>
    <cellStyle name="强调文字颜色 5 2" xfId="4580"/>
    <cellStyle name="强调文字颜色 5 2 2" xfId="4581"/>
    <cellStyle name="强调文字颜色 5 2 2 2" xfId="4582"/>
    <cellStyle name="强调文字颜色 5 2 2 2 2" xfId="4583"/>
    <cellStyle name="强调文字颜色 5 2 2 2 2 2" xfId="4584"/>
    <cellStyle name="强调文字颜色 5 2 2 2 3" xfId="4585"/>
    <cellStyle name="强调文字颜色 5 2 2 3" xfId="4586"/>
    <cellStyle name="强调文字颜色 5 2 2 3 2" xfId="4587"/>
    <cellStyle name="强调文字颜色 5 2 2 4" xfId="4588"/>
    <cellStyle name="强调文字颜色 5 2 3" xfId="4589"/>
    <cellStyle name="强调文字颜色 5 2 3 2" xfId="4590"/>
    <cellStyle name="强调文字颜色 5 2 3 2 2" xfId="4591"/>
    <cellStyle name="强调文字颜色 5 2 3 2 2 2" xfId="4592"/>
    <cellStyle name="强调文字颜色 5 2 3 2 3" xfId="4593"/>
    <cellStyle name="强调文字颜色 5 2 3 3" xfId="4594"/>
    <cellStyle name="强调文字颜色 5 2 3 3 2" xfId="4595"/>
    <cellStyle name="强调文字颜色 5 2 3 4" xfId="4596"/>
    <cellStyle name="强调文字颜色 5 2 3 5" xfId="4597"/>
    <cellStyle name="强调文字颜色 5 2 4" xfId="4598"/>
    <cellStyle name="强调文字颜色 5 2 4 2" xfId="4599"/>
    <cellStyle name="强调文字颜色 5 2 4 2 2" xfId="4600"/>
    <cellStyle name="强调文字颜色 5 2 4 3" xfId="4601"/>
    <cellStyle name="强调文字颜色 5 2 5" xfId="4602"/>
    <cellStyle name="强调文字颜色 5 2 5 2" xfId="4603"/>
    <cellStyle name="强调文字颜色 5 2 6" xfId="4604"/>
    <cellStyle name="强调文字颜色 5 2 7" xfId="4605"/>
    <cellStyle name="强调文字颜色 5 3" xfId="4606"/>
    <cellStyle name="强调文字颜色 5 3 2" xfId="4607"/>
    <cellStyle name="强调文字颜色 5 3 2 2" xfId="4608"/>
    <cellStyle name="强调文字颜色 5 3 2 2 2" xfId="4609"/>
    <cellStyle name="强调文字颜色 5 3 2 2 2 2" xfId="4610"/>
    <cellStyle name="强调文字颜色 5 3 2 2 3" xfId="4611"/>
    <cellStyle name="强调文字颜色 5 3 2 3" xfId="4612"/>
    <cellStyle name="强调文字颜色 5 3 2 3 2" xfId="4613"/>
    <cellStyle name="强调文字颜色 5 3 2 4" xfId="4614"/>
    <cellStyle name="强调文字颜色 5 3 3" xfId="4615"/>
    <cellStyle name="强调文字颜色 5 3 3 2" xfId="4616"/>
    <cellStyle name="强调文字颜色 5 3 3 2 2" xfId="4617"/>
    <cellStyle name="强调文字颜色 5 3 3 3" xfId="4618"/>
    <cellStyle name="强调文字颜色 5 3 4" xfId="4619"/>
    <cellStyle name="强调文字颜色 5 3 4 2" xfId="4620"/>
    <cellStyle name="强调文字颜色 5 3 5" xfId="4621"/>
    <cellStyle name="强调文字颜色 5 4" xfId="4622"/>
    <cellStyle name="强调文字颜色 5 4 2" xfId="4623"/>
    <cellStyle name="强调文字颜色 5 4 2 2" xfId="4624"/>
    <cellStyle name="强调文字颜色 5 4 2 2 2" xfId="4625"/>
    <cellStyle name="强调文字颜色 5 4 2 3" xfId="4626"/>
    <cellStyle name="强调文字颜色 5 4 3" xfId="4627"/>
    <cellStyle name="强调文字颜色 5 4 3 2" xfId="4628"/>
    <cellStyle name="强调文字颜色 5 4 4" xfId="4629"/>
    <cellStyle name="强调文字颜色 5 5" xfId="4630"/>
    <cellStyle name="强调文字颜色 5 5 2" xfId="4631"/>
    <cellStyle name="强调文字颜色 5 5 2 2" xfId="4632"/>
    <cellStyle name="强调文字颜色 5 5 2 2 2" xfId="4633"/>
    <cellStyle name="强调文字颜色 5 5 2 3" xfId="4634"/>
    <cellStyle name="强调文字颜色 5 5 3" xfId="4635"/>
    <cellStyle name="强调文字颜色 5 5 3 2" xfId="4636"/>
    <cellStyle name="强调文字颜色 5 5 4" xfId="4637"/>
    <cellStyle name="强调文字颜色 5 6" xfId="4638"/>
    <cellStyle name="强调文字颜色 5 6 2" xfId="4639"/>
    <cellStyle name="强调文字颜色 5 6 2 2" xfId="4640"/>
    <cellStyle name="强调文字颜色 5 6 3" xfId="4641"/>
    <cellStyle name="强调文字颜色 5 7" xfId="4642"/>
    <cellStyle name="强调文字颜色 5 7 2" xfId="4643"/>
    <cellStyle name="强调文字颜色 5 8" xfId="4644"/>
    <cellStyle name="强调文字颜色 5 9" xfId="4645"/>
    <cellStyle name="强调文字颜色 6 2" xfId="4646"/>
    <cellStyle name="强调文字颜色 6 2 2" xfId="4647"/>
    <cellStyle name="强调文字颜色 6 2 2 2" xfId="4648"/>
    <cellStyle name="强调文字颜色 6 2 2 2 2" xfId="4649"/>
    <cellStyle name="强调文字颜色 6 2 2 2 2 2" xfId="4650"/>
    <cellStyle name="强调文字颜色 6 2 2 2 3" xfId="4651"/>
    <cellStyle name="强调文字颜色 6 2 2 3" xfId="4652"/>
    <cellStyle name="强调文字颜色 6 2 2 3 2" xfId="4653"/>
    <cellStyle name="强调文字颜色 6 2 2 4" xfId="4654"/>
    <cellStyle name="强调文字颜色 6 2 3" xfId="4655"/>
    <cellStyle name="强调文字颜色 6 2 3 2" xfId="4656"/>
    <cellStyle name="强调文字颜色 6 2 3 2 2" xfId="4657"/>
    <cellStyle name="强调文字颜色 6 2 3 2 2 2" xfId="4658"/>
    <cellStyle name="强调文字颜色 6 2 3 2 3" xfId="4659"/>
    <cellStyle name="强调文字颜色 6 2 3 3" xfId="4660"/>
    <cellStyle name="强调文字颜色 6 2 3 3 2" xfId="4661"/>
    <cellStyle name="强调文字颜色 6 2 3 4" xfId="4662"/>
    <cellStyle name="强调文字颜色 6 2 3 5" xfId="4663"/>
    <cellStyle name="强调文字颜色 6 2 4" xfId="4664"/>
    <cellStyle name="强调文字颜色 6 2 4 2" xfId="4665"/>
    <cellStyle name="强调文字颜色 6 2 4 2 2" xfId="4666"/>
    <cellStyle name="强调文字颜色 6 2 4 3" xfId="4667"/>
    <cellStyle name="强调文字颜色 6 2 5" xfId="4668"/>
    <cellStyle name="强调文字颜色 6 2 5 2" xfId="4669"/>
    <cellStyle name="强调文字颜色 6 2 6" xfId="4670"/>
    <cellStyle name="强调文字颜色 6 2 7" xfId="4671"/>
    <cellStyle name="强调文字颜色 6 3" xfId="4672"/>
    <cellStyle name="强调文字颜色 6 3 2" xfId="4673"/>
    <cellStyle name="强调文字颜色 6 3 2 2" xfId="4674"/>
    <cellStyle name="强调文字颜色 6 3 2 2 2" xfId="4675"/>
    <cellStyle name="强调文字颜色 6 3 2 2 2 2" xfId="4676"/>
    <cellStyle name="强调文字颜色 6 3 2 2 3" xfId="4677"/>
    <cellStyle name="强调文字颜色 6 3 2 3" xfId="4678"/>
    <cellStyle name="强调文字颜色 6 3 2 3 2" xfId="4679"/>
    <cellStyle name="强调文字颜色 6 3 2 4" xfId="4680"/>
    <cellStyle name="强调文字颜色 6 3 3" xfId="4681"/>
    <cellStyle name="强调文字颜色 6 3 3 2" xfId="4682"/>
    <cellStyle name="强调文字颜色 6 3 3 2 2" xfId="4683"/>
    <cellStyle name="强调文字颜色 6 3 3 3" xfId="4684"/>
    <cellStyle name="强调文字颜色 6 3 4" xfId="4685"/>
    <cellStyle name="强调文字颜色 6 3 4 2" xfId="4686"/>
    <cellStyle name="强调文字颜色 6 3 5" xfId="4687"/>
    <cellStyle name="强调文字颜色 6 4" xfId="4688"/>
    <cellStyle name="强调文字颜色 6 4 2" xfId="4689"/>
    <cellStyle name="强调文字颜色 6 4 2 2" xfId="4690"/>
    <cellStyle name="强调文字颜色 6 4 2 2 2" xfId="4691"/>
    <cellStyle name="强调文字颜色 6 4 2 3" xfId="4692"/>
    <cellStyle name="强调文字颜色 6 4 3" xfId="4693"/>
    <cellStyle name="强调文字颜色 6 4 3 2" xfId="4694"/>
    <cellStyle name="强调文字颜色 6 4 4" xfId="4695"/>
    <cellStyle name="强调文字颜色 6 5" xfId="4696"/>
    <cellStyle name="强调文字颜色 6 5 2" xfId="4697"/>
    <cellStyle name="强调文字颜色 6 5 2 2" xfId="4698"/>
    <cellStyle name="强调文字颜色 6 5 2 2 2" xfId="4699"/>
    <cellStyle name="强调文字颜色 6 5 2 3" xfId="4700"/>
    <cellStyle name="强调文字颜色 6 5 3" xfId="4701"/>
    <cellStyle name="强调文字颜色 6 5 3 2" xfId="4702"/>
    <cellStyle name="强调文字颜色 6 5 4" xfId="4703"/>
    <cellStyle name="强调文字颜色 6 6" xfId="4704"/>
    <cellStyle name="强调文字颜色 6 6 2" xfId="4705"/>
    <cellStyle name="强调文字颜色 6 6 2 2" xfId="4706"/>
    <cellStyle name="强调文字颜色 6 6 3" xfId="4707"/>
    <cellStyle name="强调文字颜色 6 7" xfId="4708"/>
    <cellStyle name="强调文字颜色 6 7 2" xfId="4709"/>
    <cellStyle name="强调文字颜色 6 8" xfId="4710"/>
    <cellStyle name="强调文字颜色 6 9" xfId="4711"/>
    <cellStyle name="适中 2" xfId="4712"/>
    <cellStyle name="适中 2 2" xfId="4713"/>
    <cellStyle name="适中 2 2 2" xfId="4714"/>
    <cellStyle name="适中 2 2 2 2" xfId="4715"/>
    <cellStyle name="适中 2 2 2 2 2" xfId="4716"/>
    <cellStyle name="适中 2 2 2 3" xfId="4717"/>
    <cellStyle name="适中 2 2 3" xfId="4718"/>
    <cellStyle name="适中 2 2 3 2" xfId="4719"/>
    <cellStyle name="适中 2 2 4" xfId="4720"/>
    <cellStyle name="适中 2 3" xfId="4721"/>
    <cellStyle name="适中 2 3 2" xfId="4722"/>
    <cellStyle name="适中 2 3 2 2" xfId="4723"/>
    <cellStyle name="适中 2 3 3" xfId="4724"/>
    <cellStyle name="适中 2 4" xfId="4725"/>
    <cellStyle name="适中 2 4 2" xfId="4726"/>
    <cellStyle name="适中 2 5" xfId="4727"/>
    <cellStyle name="适中 3" xfId="4728"/>
    <cellStyle name="适中 3 2" xfId="4729"/>
    <cellStyle name="适中 3 2 2" xfId="4730"/>
    <cellStyle name="适中 3 2 2 2" xfId="4731"/>
    <cellStyle name="适中 3 2 2 2 2" xfId="4732"/>
    <cellStyle name="适中 3 2 2 3" xfId="4733"/>
    <cellStyle name="适中 3 2 3" xfId="4734"/>
    <cellStyle name="适中 3 2 3 2" xfId="4735"/>
    <cellStyle name="适中 3 2 4" xfId="4736"/>
    <cellStyle name="适中 3 3" xfId="4737"/>
    <cellStyle name="适中 3 3 2" xfId="4738"/>
    <cellStyle name="适中 3 3 2 2" xfId="4739"/>
    <cellStyle name="适中 3 3 3" xfId="4740"/>
    <cellStyle name="适中 3 4" xfId="4741"/>
    <cellStyle name="适中 3 4 2" xfId="4742"/>
    <cellStyle name="适中 3 5" xfId="4743"/>
    <cellStyle name="适中 4" xfId="4744"/>
    <cellStyle name="适中 4 2" xfId="4745"/>
    <cellStyle name="适中 4 2 2" xfId="4746"/>
    <cellStyle name="适中 4 2 2 2" xfId="4747"/>
    <cellStyle name="适中 4 2 3" xfId="4748"/>
    <cellStyle name="适中 4 3" xfId="4749"/>
    <cellStyle name="适中 4 3 2" xfId="4750"/>
    <cellStyle name="适中 4 4" xfId="4751"/>
    <cellStyle name="适中 5" xfId="4752"/>
    <cellStyle name="适中 5 2" xfId="4753"/>
    <cellStyle name="适中 5 2 2" xfId="4754"/>
    <cellStyle name="适中 5 2 2 2" xfId="4755"/>
    <cellStyle name="适中 5 2 3" xfId="4756"/>
    <cellStyle name="适中 5 3" xfId="4757"/>
    <cellStyle name="适中 5 3 2" xfId="4758"/>
    <cellStyle name="适中 5 4" xfId="4759"/>
    <cellStyle name="适中 6" xfId="4760"/>
    <cellStyle name="适中 6 2" xfId="4761"/>
    <cellStyle name="适中 6 2 2" xfId="4762"/>
    <cellStyle name="适中 6 3" xfId="4763"/>
    <cellStyle name="适中 7" xfId="4764"/>
    <cellStyle name="适中 7 2" xfId="4765"/>
    <cellStyle name="适中 8" xfId="4766"/>
    <cellStyle name="输出 2" xfId="4767"/>
    <cellStyle name="输出 2 2" xfId="4768"/>
    <cellStyle name="输出 2 2 2" xfId="4769"/>
    <cellStyle name="输出 2 2 2 2" xfId="4770"/>
    <cellStyle name="输出 2 2 2 2 2" xfId="4771"/>
    <cellStyle name="输出 2 2 2 3" xfId="4772"/>
    <cellStyle name="输出 2 2 3" xfId="4773"/>
    <cellStyle name="输出 2 2 3 2" xfId="4774"/>
    <cellStyle name="输出 2 2 4" xfId="4775"/>
    <cellStyle name="输出 2 3" xfId="4776"/>
    <cellStyle name="输出 2 3 2" xfId="4777"/>
    <cellStyle name="输出 2 3 2 2" xfId="4778"/>
    <cellStyle name="输出 2 3 2 2 2" xfId="4779"/>
    <cellStyle name="输出 2 3 2 3" xfId="4780"/>
    <cellStyle name="输出 2 3 3" xfId="4781"/>
    <cellStyle name="输出 2 3 3 2" xfId="4782"/>
    <cellStyle name="输出 2 3 4" xfId="4783"/>
    <cellStyle name="输出 2 3 5" xfId="4784"/>
    <cellStyle name="输出 2 4" xfId="4785"/>
    <cellStyle name="输出 2 4 2" xfId="4786"/>
    <cellStyle name="输出 2 4 2 2" xfId="4787"/>
    <cellStyle name="输出 2 4 3" xfId="4788"/>
    <cellStyle name="输出 2 5" xfId="4789"/>
    <cellStyle name="输出 2 5 2" xfId="4790"/>
    <cellStyle name="输出 2 6" xfId="4791"/>
    <cellStyle name="输出 2 7" xfId="4792"/>
    <cellStyle name="输出 3" xfId="4793"/>
    <cellStyle name="输出 3 2" xfId="4794"/>
    <cellStyle name="输出 3 2 2" xfId="4795"/>
    <cellStyle name="输出 3 2 2 2" xfId="4796"/>
    <cellStyle name="输出 3 2 2 2 2" xfId="4797"/>
    <cellStyle name="输出 3 2 2 3" xfId="4798"/>
    <cellStyle name="输出 3 2 3" xfId="4799"/>
    <cellStyle name="输出 3 2 3 2" xfId="4800"/>
    <cellStyle name="输出 3 2 4" xfId="4801"/>
    <cellStyle name="输出 3 3" xfId="4802"/>
    <cellStyle name="输出 3 3 2" xfId="4803"/>
    <cellStyle name="输出 3 3 2 2" xfId="4804"/>
    <cellStyle name="输出 3 3 3" xfId="4805"/>
    <cellStyle name="输出 3 4" xfId="4806"/>
    <cellStyle name="输出 3 4 2" xfId="4807"/>
    <cellStyle name="输出 3 5" xfId="4808"/>
    <cellStyle name="输出 4" xfId="4809"/>
    <cellStyle name="输出 4 2" xfId="4810"/>
    <cellStyle name="输出 4 2 2" xfId="4811"/>
    <cellStyle name="输出 4 2 2 2" xfId="4812"/>
    <cellStyle name="输出 4 2 3" xfId="4813"/>
    <cellStyle name="输出 4 3" xfId="4814"/>
    <cellStyle name="输出 4 3 2" xfId="4815"/>
    <cellStyle name="输出 4 4" xfId="4816"/>
    <cellStyle name="输出 5" xfId="4817"/>
    <cellStyle name="输出 5 2" xfId="4818"/>
    <cellStyle name="输出 5 2 2" xfId="4819"/>
    <cellStyle name="输出 5 2 2 2" xfId="4820"/>
    <cellStyle name="输出 5 2 3" xfId="4821"/>
    <cellStyle name="输出 5 3" xfId="4822"/>
    <cellStyle name="输出 5 3 2" xfId="4823"/>
    <cellStyle name="输出 5 4" xfId="4824"/>
    <cellStyle name="输出 6" xfId="4825"/>
    <cellStyle name="输出 6 2" xfId="4826"/>
    <cellStyle name="输出 6 2 2" xfId="4827"/>
    <cellStyle name="输出 6 3" xfId="4828"/>
    <cellStyle name="输出 7" xfId="4829"/>
    <cellStyle name="输出 7 2" xfId="4830"/>
    <cellStyle name="输出 8" xfId="4831"/>
    <cellStyle name="输出 9" xfId="4832"/>
    <cellStyle name="输入 2" xfId="4833"/>
    <cellStyle name="输入 2 2" xfId="4834"/>
    <cellStyle name="输入 2 2 2" xfId="4835"/>
    <cellStyle name="输入 2 2 2 2" xfId="4836"/>
    <cellStyle name="输入 2 2 2 2 2" xfId="4837"/>
    <cellStyle name="输入 2 2 2 3" xfId="4838"/>
    <cellStyle name="输入 2 2 3" xfId="4839"/>
    <cellStyle name="输入 2 2 3 2" xfId="4840"/>
    <cellStyle name="输入 2 2 4" xfId="4841"/>
    <cellStyle name="输入 2 3" xfId="4842"/>
    <cellStyle name="输入 2 3 2" xfId="4843"/>
    <cellStyle name="输入 2 3 2 2" xfId="4844"/>
    <cellStyle name="输入 2 3 3" xfId="4845"/>
    <cellStyle name="输入 2 4" xfId="4846"/>
    <cellStyle name="输入 2 4 2" xfId="4847"/>
    <cellStyle name="输入 2 5" xfId="4848"/>
    <cellStyle name="输入 3" xfId="4849"/>
    <cellStyle name="输入 3 2" xfId="4850"/>
    <cellStyle name="输入 3 2 2" xfId="4851"/>
    <cellStyle name="输入 3 2 2 2" xfId="4852"/>
    <cellStyle name="输入 3 2 2 2 2" xfId="4853"/>
    <cellStyle name="输入 3 2 2 3" xfId="4854"/>
    <cellStyle name="输入 3 2 3" xfId="4855"/>
    <cellStyle name="输入 3 2 3 2" xfId="4856"/>
    <cellStyle name="输入 3 2 4" xfId="4857"/>
    <cellStyle name="输入 3 3" xfId="4858"/>
    <cellStyle name="输入 3 3 2" xfId="4859"/>
    <cellStyle name="输入 3 3 2 2" xfId="4860"/>
    <cellStyle name="输入 3 3 3" xfId="4861"/>
    <cellStyle name="输入 3 4" xfId="4862"/>
    <cellStyle name="输入 3 4 2" xfId="4863"/>
    <cellStyle name="输入 3 5" xfId="4864"/>
    <cellStyle name="输入 4" xfId="4865"/>
    <cellStyle name="输入 4 2" xfId="4866"/>
    <cellStyle name="输入 4 2 2" xfId="4867"/>
    <cellStyle name="输入 4 2 2 2" xfId="4868"/>
    <cellStyle name="输入 4 2 3" xfId="4869"/>
    <cellStyle name="输入 4 3" xfId="4870"/>
    <cellStyle name="输入 4 3 2" xfId="4871"/>
    <cellStyle name="输入 4 4" xfId="4872"/>
    <cellStyle name="输入 5" xfId="4873"/>
    <cellStyle name="输入 5 2" xfId="4874"/>
    <cellStyle name="输入 5 2 2" xfId="4875"/>
    <cellStyle name="输入 5 2 2 2" xfId="4876"/>
    <cellStyle name="输入 5 2 3" xfId="4877"/>
    <cellStyle name="输入 5 3" xfId="4878"/>
    <cellStyle name="输入 5 3 2" xfId="4879"/>
    <cellStyle name="输入 5 4" xfId="4880"/>
    <cellStyle name="输入 6" xfId="4881"/>
    <cellStyle name="输入 6 2" xfId="4882"/>
    <cellStyle name="输入 6 2 2" xfId="4883"/>
    <cellStyle name="输入 6 3" xfId="4884"/>
    <cellStyle name="输入 7" xfId="4885"/>
    <cellStyle name="输入 7 2" xfId="4886"/>
    <cellStyle name="输入 8" xfId="4887"/>
    <cellStyle name="数字" xfId="4888"/>
    <cellStyle name="数字 2" xfId="4889"/>
    <cellStyle name="数字 2 2" xfId="4890"/>
    <cellStyle name="数字 2 2 2" xfId="4891"/>
    <cellStyle name="数字 2 2 2 2" xfId="4892"/>
    <cellStyle name="数字 2 2 3" xfId="4893"/>
    <cellStyle name="数字 2 3" xfId="4894"/>
    <cellStyle name="数字 2 3 2" xfId="4895"/>
    <cellStyle name="数字 2 4" xfId="4896"/>
    <cellStyle name="数字 3" xfId="4897"/>
    <cellStyle name="数字 3 2" xfId="4898"/>
    <cellStyle name="数字 3 2 2" xfId="4899"/>
    <cellStyle name="数字 3 3" xfId="4900"/>
    <cellStyle name="数字 4" xfId="4901"/>
    <cellStyle name="数字 4 2" xfId="4902"/>
    <cellStyle name="数字 5" xfId="4903"/>
    <cellStyle name="未定义" xfId="4904"/>
    <cellStyle name="未定义 2" xfId="4905"/>
    <cellStyle name="小数" xfId="4906"/>
    <cellStyle name="小数 2" xfId="4907"/>
    <cellStyle name="小数 2 2" xfId="4908"/>
    <cellStyle name="小数 2 2 2" xfId="4909"/>
    <cellStyle name="小数 2 2 2 2" xfId="4910"/>
    <cellStyle name="小数 2 2 3" xfId="4911"/>
    <cellStyle name="小数 2 3" xfId="4912"/>
    <cellStyle name="小数 2 3 2" xfId="4913"/>
    <cellStyle name="小数 2 4" xfId="4914"/>
    <cellStyle name="小数 3" xfId="4915"/>
    <cellStyle name="小数 3 2" xfId="4916"/>
    <cellStyle name="小数 3 2 2" xfId="4917"/>
    <cellStyle name="小数 3 3" xfId="4918"/>
    <cellStyle name="小数 4" xfId="4919"/>
    <cellStyle name="小数 4 2" xfId="4920"/>
    <cellStyle name="小数 5" xfId="4921"/>
    <cellStyle name="样式 1" xfId="4922"/>
    <cellStyle name="样式 1 2" xfId="4923"/>
    <cellStyle name="着色 1" xfId="4924"/>
    <cellStyle name="着色 1 2" xfId="4925"/>
    <cellStyle name="着色 2" xfId="4926"/>
    <cellStyle name="着色 2 2" xfId="4927"/>
    <cellStyle name="着色 3" xfId="4928"/>
    <cellStyle name="着色 3 2" xfId="4929"/>
    <cellStyle name="着色 4" xfId="4930"/>
    <cellStyle name="着色 4 2" xfId="4931"/>
    <cellStyle name="着色 5" xfId="4932"/>
    <cellStyle name="着色 5 2" xfId="4933"/>
    <cellStyle name="着色 6" xfId="4934"/>
    <cellStyle name="着色 6 2" xfId="4935"/>
    <cellStyle name="寘嬫愗傝 [0.00]_Region Orders (2)" xfId="4936"/>
    <cellStyle name="注释 10" xfId="4937"/>
    <cellStyle name="注释 2" xfId="4938"/>
    <cellStyle name="注释 2 2" xfId="4939"/>
    <cellStyle name="注释 2 2 2" xfId="4940"/>
    <cellStyle name="注释 2 2 2 2" xfId="4941"/>
    <cellStyle name="注释 2 2 2 2 2" xfId="4942"/>
    <cellStyle name="注释 2 2 2 3" xfId="4943"/>
    <cellStyle name="注释 2 2 2 4" xfId="4944"/>
    <cellStyle name="注释 2 2 3" xfId="4945"/>
    <cellStyle name="注释 2 2 3 2" xfId="4946"/>
    <cellStyle name="注释 2 2 3 3" xfId="4947"/>
    <cellStyle name="注释 2 2 4" xfId="4948"/>
    <cellStyle name="注释 2 2 5" xfId="4949"/>
    <cellStyle name="注释 2 3" xfId="4950"/>
    <cellStyle name="注释 2 3 2" xfId="4951"/>
    <cellStyle name="注释 2 3 2 2" xfId="4952"/>
    <cellStyle name="注释 2 3 3" xfId="4953"/>
    <cellStyle name="注释 2 3 4" xfId="4954"/>
    <cellStyle name="注释 2 4" xfId="4955"/>
    <cellStyle name="注释 2 4 2" xfId="4956"/>
    <cellStyle name="注释 2 4 3" xfId="4957"/>
    <cellStyle name="注释 2 5" xfId="4958"/>
    <cellStyle name="注释 3" xfId="4959"/>
    <cellStyle name="注释 3 2" xfId="4960"/>
    <cellStyle name="注释 3 2 2" xfId="4961"/>
    <cellStyle name="注释 3 2 2 2" xfId="4962"/>
    <cellStyle name="注释 3 2 2 2 2" xfId="4963"/>
    <cellStyle name="注释 3 2 2 3" xfId="4964"/>
    <cellStyle name="注释 3 2 3" xfId="4965"/>
    <cellStyle name="注释 3 2 3 2" xfId="4966"/>
    <cellStyle name="注释 3 2 4" xfId="4967"/>
    <cellStyle name="注释 3 3" xfId="4968"/>
    <cellStyle name="注释 3 3 2" xfId="4969"/>
    <cellStyle name="注释 3 3 2 2" xfId="4970"/>
    <cellStyle name="注释 3 3 3" xfId="4971"/>
    <cellStyle name="注释 3 4" xfId="4972"/>
    <cellStyle name="注释 3 4 2" xfId="4973"/>
    <cellStyle name="注释 3 5" xfId="4974"/>
    <cellStyle name="注释 4" xfId="4975"/>
    <cellStyle name="注释 4 2" xfId="4976"/>
    <cellStyle name="注释 4 2 2" xfId="4977"/>
    <cellStyle name="注释 4 2 2 2" xfId="4978"/>
    <cellStyle name="注释 4 2 3" xfId="4979"/>
    <cellStyle name="注释 4 3" xfId="4980"/>
    <cellStyle name="注释 4 3 2" xfId="4981"/>
    <cellStyle name="注释 4 4" xfId="4982"/>
    <cellStyle name="注释 5" xfId="4983"/>
    <cellStyle name="注释 5 2" xfId="4984"/>
    <cellStyle name="注释 5 2 2" xfId="4985"/>
    <cellStyle name="注释 5 2 2 2" xfId="4986"/>
    <cellStyle name="注释 5 2 3" xfId="4987"/>
    <cellStyle name="注释 5 3" xfId="4988"/>
    <cellStyle name="注释 5 3 2" xfId="4989"/>
    <cellStyle name="注释 5 4" xfId="4990"/>
    <cellStyle name="注释 6" xfId="4991"/>
    <cellStyle name="注释 6 2" xfId="4992"/>
    <cellStyle name="注释 6 2 2" xfId="4993"/>
    <cellStyle name="注释 6 3" xfId="4994"/>
    <cellStyle name="注释 7" xfId="4995"/>
    <cellStyle name="注释 7 2" xfId="4996"/>
    <cellStyle name="注释 8" xfId="4997"/>
    <cellStyle name="注释 9" xfId="4998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zoomScale="85" zoomScaleNormal="85" workbookViewId="0">
      <selection activeCell="E19" sqref="E19"/>
    </sheetView>
  </sheetViews>
  <sheetFormatPr defaultColWidth="9" defaultRowHeight="14.25"/>
  <cols>
    <col min="1" max="1" width="4.375" style="301" customWidth="1"/>
    <col min="2" max="2" width="69.125" style="302" customWidth="1"/>
    <col min="3" max="3" width="14.25" style="301" customWidth="1"/>
    <col min="4" max="8" width="9" style="302"/>
    <col min="9" max="9" width="58.625" style="302" customWidth="1"/>
    <col min="10" max="16384" width="9" style="302"/>
  </cols>
  <sheetData>
    <row r="1" ht="20.25" customHeight="1" spans="1:2">
      <c r="A1" s="303" t="s">
        <v>0</v>
      </c>
      <c r="B1" s="303"/>
    </row>
    <row r="2" s="299" customFormat="1" ht="22.5" spans="1:3">
      <c r="A2" s="304" t="s">
        <v>1</v>
      </c>
      <c r="B2" s="304"/>
      <c r="C2" s="304"/>
    </row>
    <row r="3" spans="1:2">
      <c r="A3" s="305"/>
      <c r="B3" s="305"/>
    </row>
    <row r="4" ht="25.15" customHeight="1" spans="1:3">
      <c r="A4" s="306" t="s">
        <v>2</v>
      </c>
      <c r="B4" s="306"/>
      <c r="C4" s="307" t="s">
        <v>3</v>
      </c>
    </row>
    <row r="5" s="300" customFormat="1" ht="25.15" customHeight="1" spans="1:3">
      <c r="A5" s="308" t="s">
        <v>4</v>
      </c>
      <c r="B5" s="309" t="s">
        <v>5</v>
      </c>
      <c r="C5" s="310" t="s">
        <v>6</v>
      </c>
    </row>
    <row r="6" s="300" customFormat="1" ht="25.15" customHeight="1" spans="1:3">
      <c r="A6" s="308" t="s">
        <v>7</v>
      </c>
      <c r="B6" s="309" t="s">
        <v>8</v>
      </c>
      <c r="C6" s="310" t="s">
        <v>6</v>
      </c>
    </row>
    <row r="7" s="300" customFormat="1" ht="25.15" customHeight="1" spans="1:3">
      <c r="A7" s="308" t="s">
        <v>9</v>
      </c>
      <c r="B7" s="309" t="s">
        <v>10</v>
      </c>
      <c r="C7" s="310" t="s">
        <v>11</v>
      </c>
    </row>
    <row r="8" s="300" customFormat="1" ht="25.15" customHeight="1" spans="1:3">
      <c r="A8" s="308" t="s">
        <v>12</v>
      </c>
      <c r="B8" s="309" t="s">
        <v>13</v>
      </c>
      <c r="C8" s="310" t="s">
        <v>6</v>
      </c>
    </row>
    <row r="9" s="300" customFormat="1" ht="25.15" customHeight="1" spans="1:3">
      <c r="A9" s="308" t="s">
        <v>14</v>
      </c>
      <c r="B9" s="309" t="s">
        <v>15</v>
      </c>
      <c r="C9" s="310" t="s">
        <v>6</v>
      </c>
    </row>
    <row r="10" s="300" customFormat="1" ht="25.15" customHeight="1" spans="1:3">
      <c r="A10" s="308" t="s">
        <v>16</v>
      </c>
      <c r="B10" s="309" t="s">
        <v>17</v>
      </c>
      <c r="C10" s="310" t="s">
        <v>6</v>
      </c>
    </row>
    <row r="11" s="300" customFormat="1" ht="25.15" customHeight="1" spans="1:3">
      <c r="A11" s="308" t="s">
        <v>18</v>
      </c>
      <c r="B11" s="309" t="s">
        <v>19</v>
      </c>
      <c r="C11" s="310" t="s">
        <v>6</v>
      </c>
    </row>
    <row r="12" s="300" customFormat="1" ht="25.15" customHeight="1" spans="1:3">
      <c r="A12" s="308" t="s">
        <v>20</v>
      </c>
      <c r="B12" s="309" t="s">
        <v>21</v>
      </c>
      <c r="C12" s="310" t="s">
        <v>6</v>
      </c>
    </row>
    <row r="13" s="300" customFormat="1" ht="25.15" customHeight="1" spans="1:3">
      <c r="A13" s="308" t="s">
        <v>22</v>
      </c>
      <c r="B13" s="309" t="s">
        <v>23</v>
      </c>
      <c r="C13" s="310" t="s">
        <v>6</v>
      </c>
    </row>
    <row r="14" s="300" customFormat="1" ht="25.15" customHeight="1" spans="1:3">
      <c r="A14" s="308" t="s">
        <v>24</v>
      </c>
      <c r="B14" s="309" t="s">
        <v>25</v>
      </c>
      <c r="C14" s="310" t="s">
        <v>11</v>
      </c>
    </row>
    <row r="15" s="300" customFormat="1" ht="25.15" customHeight="1" spans="1:3">
      <c r="A15" s="308" t="s">
        <v>26</v>
      </c>
      <c r="B15" s="309" t="s">
        <v>27</v>
      </c>
      <c r="C15" s="310" t="s">
        <v>11</v>
      </c>
    </row>
    <row r="16" s="300" customFormat="1" ht="25.15" customHeight="1" spans="1:3">
      <c r="A16" s="308" t="s">
        <v>28</v>
      </c>
      <c r="B16" s="309" t="s">
        <v>29</v>
      </c>
      <c r="C16" s="310" t="s">
        <v>6</v>
      </c>
    </row>
    <row r="17" s="300" customFormat="1" ht="25.15" customHeight="1" spans="1:3">
      <c r="A17" s="308" t="s">
        <v>30</v>
      </c>
      <c r="B17" s="309" t="s">
        <v>31</v>
      </c>
      <c r="C17" s="310" t="s">
        <v>6</v>
      </c>
    </row>
    <row r="18" s="300" customFormat="1" ht="25.15" customHeight="1" spans="1:3">
      <c r="A18" s="308" t="s">
        <v>32</v>
      </c>
      <c r="B18" s="309" t="s">
        <v>33</v>
      </c>
      <c r="C18" s="310" t="s">
        <v>6</v>
      </c>
    </row>
    <row r="19" s="300" customFormat="1" ht="25.15" customHeight="1" spans="1:3">
      <c r="A19" s="308" t="s">
        <v>34</v>
      </c>
      <c r="B19" s="309" t="s">
        <v>35</v>
      </c>
      <c r="C19" s="310" t="s">
        <v>11</v>
      </c>
    </row>
    <row r="20" s="300" customFormat="1" ht="25.15" customHeight="1" spans="1:3">
      <c r="A20" s="308" t="s">
        <v>36</v>
      </c>
      <c r="B20" s="309" t="s">
        <v>37</v>
      </c>
      <c r="C20" s="310" t="s">
        <v>11</v>
      </c>
    </row>
    <row r="21" s="300" customFormat="1" ht="25.15" customHeight="1" spans="1:3">
      <c r="A21" s="308" t="s">
        <v>38</v>
      </c>
      <c r="B21" s="309" t="s">
        <v>39</v>
      </c>
      <c r="C21" s="310" t="s">
        <v>6</v>
      </c>
    </row>
    <row r="22" s="300" customFormat="1" ht="25.15" customHeight="1" spans="1:3">
      <c r="A22" s="308" t="s">
        <v>40</v>
      </c>
      <c r="B22" s="309" t="s">
        <v>41</v>
      </c>
      <c r="C22" s="310" t="s">
        <v>6</v>
      </c>
    </row>
    <row r="23" s="300" customFormat="1" ht="25.15" customHeight="1" spans="1:3">
      <c r="A23" s="308" t="s">
        <v>42</v>
      </c>
      <c r="B23" s="309" t="s">
        <v>43</v>
      </c>
      <c r="C23" s="310" t="s">
        <v>11</v>
      </c>
    </row>
    <row r="24" s="300" customFormat="1" ht="25.15" customHeight="1" spans="1:3">
      <c r="A24" s="308" t="s">
        <v>44</v>
      </c>
      <c r="B24" s="309" t="s">
        <v>45</v>
      </c>
      <c r="C24" s="310" t="s">
        <v>11</v>
      </c>
    </row>
    <row r="25" s="300" customFormat="1" ht="25.15" customHeight="1" spans="1:3">
      <c r="A25" s="308" t="s">
        <v>46</v>
      </c>
      <c r="B25" s="309" t="s">
        <v>47</v>
      </c>
      <c r="C25" s="310" t="s">
        <v>6</v>
      </c>
    </row>
    <row r="26" s="300" customFormat="1" ht="25.15" customHeight="1" spans="1:3">
      <c r="A26" s="308" t="s">
        <v>48</v>
      </c>
      <c r="B26" s="309" t="s">
        <v>49</v>
      </c>
      <c r="C26" s="310" t="s">
        <v>6</v>
      </c>
    </row>
    <row r="27" s="300" customFormat="1" ht="25.15" customHeight="1" spans="1:3">
      <c r="A27" s="308" t="s">
        <v>50</v>
      </c>
      <c r="B27" s="309" t="s">
        <v>51</v>
      </c>
      <c r="C27" s="310" t="s">
        <v>52</v>
      </c>
    </row>
    <row r="28" ht="25.15" customHeight="1" spans="1:9">
      <c r="A28" s="306" t="s">
        <v>53</v>
      </c>
      <c r="B28" s="306"/>
      <c r="C28" s="310"/>
      <c r="H28" s="311"/>
      <c r="I28" s="311"/>
    </row>
    <row r="29" ht="25.15" customHeight="1" spans="1:9">
      <c r="A29" s="308" t="s">
        <v>4</v>
      </c>
      <c r="B29" s="312" t="s">
        <v>54</v>
      </c>
      <c r="C29" s="310" t="s">
        <v>6</v>
      </c>
      <c r="H29" s="311"/>
      <c r="I29" s="311"/>
    </row>
    <row r="30" ht="25.15" customHeight="1" spans="1:9">
      <c r="A30" s="308" t="s">
        <v>7</v>
      </c>
      <c r="B30" s="312" t="s">
        <v>55</v>
      </c>
      <c r="C30" s="310" t="s">
        <v>11</v>
      </c>
      <c r="H30" s="311"/>
      <c r="I30" s="311"/>
    </row>
    <row r="31" ht="25.15" customHeight="1" spans="1:9">
      <c r="A31" s="308" t="s">
        <v>9</v>
      </c>
      <c r="B31" s="312" t="s">
        <v>56</v>
      </c>
      <c r="C31" s="310" t="s">
        <v>6</v>
      </c>
      <c r="H31" s="311"/>
      <c r="I31" s="311"/>
    </row>
    <row r="32" ht="25.15" customHeight="1" spans="1:9">
      <c r="A32" s="308" t="s">
        <v>12</v>
      </c>
      <c r="B32" s="312" t="s">
        <v>57</v>
      </c>
      <c r="C32" s="310" t="s">
        <v>11</v>
      </c>
      <c r="H32" s="311"/>
      <c r="I32" s="311"/>
    </row>
    <row r="33" ht="25.15" customHeight="1" spans="1:9">
      <c r="A33" s="313" t="s">
        <v>58</v>
      </c>
      <c r="B33" s="314"/>
      <c r="C33" s="310"/>
      <c r="H33" s="311"/>
      <c r="I33" s="311"/>
    </row>
    <row r="34" ht="25.15" customHeight="1" spans="1:9">
      <c r="A34" s="308" t="s">
        <v>4</v>
      </c>
      <c r="B34" s="312" t="s">
        <v>59</v>
      </c>
      <c r="C34" s="310" t="s">
        <v>6</v>
      </c>
      <c r="H34" s="311"/>
      <c r="I34" s="311"/>
    </row>
    <row r="35" ht="15.6" customHeight="1" spans="1:3">
      <c r="A35" s="315" t="s">
        <v>60</v>
      </c>
      <c r="B35" s="315"/>
      <c r="C35" s="315"/>
    </row>
    <row r="36" spans="1:3">
      <c r="A36" s="316"/>
      <c r="B36" s="316"/>
      <c r="C36" s="316"/>
    </row>
    <row r="37" ht="42.6" customHeight="1" spans="1:3">
      <c r="A37" s="316"/>
      <c r="B37" s="316"/>
      <c r="C37" s="316"/>
    </row>
  </sheetData>
  <mergeCells count="7">
    <mergeCell ref="A1:B1"/>
    <mergeCell ref="A2:C2"/>
    <mergeCell ref="A3:B3"/>
    <mergeCell ref="A4:B4"/>
    <mergeCell ref="A28:B28"/>
    <mergeCell ref="A33:B33"/>
    <mergeCell ref="A35:C37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A14" sqref="A14:D14"/>
    </sheetView>
  </sheetViews>
  <sheetFormatPr defaultColWidth="8.625" defaultRowHeight="14.25" outlineLevelCol="7"/>
  <cols>
    <col min="1" max="1" width="43.125" style="166" customWidth="1"/>
    <col min="2" max="2" width="13" style="166" customWidth="1"/>
    <col min="3" max="3" width="13.5" style="166" customWidth="1"/>
    <col min="4" max="4" width="16" style="166" customWidth="1"/>
    <col min="5" max="6" width="8.625" style="166" hidden="1" customWidth="1"/>
    <col min="7" max="16384" width="8.625" style="166"/>
  </cols>
  <sheetData>
    <row r="1" ht="22.35" customHeight="1" spans="1:4">
      <c r="A1" s="167" t="s">
        <v>541</v>
      </c>
      <c r="B1" s="168"/>
      <c r="C1" s="168"/>
      <c r="D1" s="168"/>
    </row>
    <row r="2" ht="20.25" spans="1:4">
      <c r="A2" s="169" t="s">
        <v>542</v>
      </c>
      <c r="B2" s="169"/>
      <c r="C2" s="169"/>
      <c r="D2" s="169"/>
    </row>
    <row r="3" spans="1:4">
      <c r="A3" s="170" t="s">
        <v>63</v>
      </c>
      <c r="B3" s="170"/>
      <c r="C3" s="170"/>
      <c r="D3" s="170"/>
    </row>
    <row r="4" ht="48" customHeight="1" spans="1:4">
      <c r="A4" s="171" t="s">
        <v>487</v>
      </c>
      <c r="B4" s="150" t="s">
        <v>65</v>
      </c>
      <c r="C4" s="172" t="s">
        <v>66</v>
      </c>
      <c r="D4" s="29" t="s">
        <v>67</v>
      </c>
    </row>
    <row r="5" ht="24.6" customHeight="1" spans="1:8">
      <c r="A5" s="173" t="s">
        <v>543</v>
      </c>
      <c r="B5" s="174">
        <f>B6+B7+B8</f>
        <v>661.26</v>
      </c>
      <c r="C5" s="174">
        <f>C6+C7+C8</f>
        <v>668.61</v>
      </c>
      <c r="D5" s="175">
        <f>B5/C5*100</f>
        <v>98.9</v>
      </c>
      <c r="E5" s="166">
        <f>C5-B5</f>
        <v>7.35000000000002</v>
      </c>
      <c r="F5" s="166">
        <f>(C5-B5)/C5</f>
        <v>0.0109929555346166</v>
      </c>
      <c r="H5" s="176"/>
    </row>
    <row r="6" ht="32.45" customHeight="1" spans="1:6">
      <c r="A6" s="177" t="s">
        <v>544</v>
      </c>
      <c r="B6" s="178">
        <v>5</v>
      </c>
      <c r="C6" s="178">
        <v>12</v>
      </c>
      <c r="D6" s="175">
        <f t="shared" ref="D6:D10" si="0">B6/C6*100</f>
        <v>41.67</v>
      </c>
      <c r="E6" s="166">
        <f t="shared" ref="E6:E10" si="1">C6-B6</f>
        <v>7</v>
      </c>
      <c r="F6" s="166">
        <f>(C6-B6)/C6*100</f>
        <v>58.3333333333333</v>
      </c>
    </row>
    <row r="7" ht="32.45" customHeight="1" spans="1:6">
      <c r="A7" s="177" t="s">
        <v>545</v>
      </c>
      <c r="B7" s="178">
        <v>175.88</v>
      </c>
      <c r="C7" s="178">
        <v>185.81</v>
      </c>
      <c r="D7" s="175">
        <f t="shared" si="0"/>
        <v>94.66</v>
      </c>
      <c r="E7" s="166">
        <f t="shared" si="1"/>
        <v>9.93000000000001</v>
      </c>
      <c r="F7" s="166">
        <f t="shared" ref="F7:F10" si="2">(C7-B7)/C7*100</f>
        <v>5.34416877455466</v>
      </c>
    </row>
    <row r="8" ht="32.45" customHeight="1" spans="1:6">
      <c r="A8" s="177" t="s">
        <v>546</v>
      </c>
      <c r="B8" s="178">
        <f>B9+B10</f>
        <v>480.38</v>
      </c>
      <c r="C8" s="178">
        <v>470.8</v>
      </c>
      <c r="D8" s="175">
        <f t="shared" si="0"/>
        <v>102.03</v>
      </c>
      <c r="E8" s="166">
        <f t="shared" si="1"/>
        <v>-9.57999999999998</v>
      </c>
      <c r="F8" s="166">
        <f t="shared" si="2"/>
        <v>-2.03483432455395</v>
      </c>
    </row>
    <row r="9" ht="32.45" customHeight="1" spans="1:6">
      <c r="A9" s="179" t="s">
        <v>547</v>
      </c>
      <c r="B9" s="178">
        <f>480.38-12</f>
        <v>468.38</v>
      </c>
      <c r="C9" s="178">
        <v>100</v>
      </c>
      <c r="D9" s="175">
        <f t="shared" si="0"/>
        <v>468.38</v>
      </c>
      <c r="E9" s="166">
        <f t="shared" si="1"/>
        <v>-368.38</v>
      </c>
      <c r="F9" s="166">
        <f t="shared" si="2"/>
        <v>-368.38</v>
      </c>
    </row>
    <row r="10" ht="32.45" customHeight="1" spans="1:6">
      <c r="A10" s="179" t="s">
        <v>548</v>
      </c>
      <c r="B10" s="178">
        <v>12</v>
      </c>
      <c r="C10" s="178">
        <v>370.8</v>
      </c>
      <c r="D10" s="175">
        <f t="shared" si="0"/>
        <v>3.24</v>
      </c>
      <c r="E10" s="166">
        <f t="shared" si="1"/>
        <v>358.8</v>
      </c>
      <c r="F10" s="166">
        <f t="shared" si="2"/>
        <v>96.7637540453075</v>
      </c>
    </row>
    <row r="12" ht="15.6" customHeight="1" spans="1:1">
      <c r="A12" s="180" t="s">
        <v>549</v>
      </c>
    </row>
    <row r="13" ht="100.5" customHeight="1" spans="1:4">
      <c r="A13" s="181" t="s">
        <v>550</v>
      </c>
      <c r="B13" s="181"/>
      <c r="C13" s="181"/>
      <c r="D13" s="181"/>
    </row>
    <row r="14" ht="81.6" customHeight="1" spans="1:4">
      <c r="A14" s="182" t="s">
        <v>551</v>
      </c>
      <c r="B14" s="182"/>
      <c r="C14" s="182"/>
      <c r="D14" s="182"/>
    </row>
    <row r="15" spans="1:4">
      <c r="A15" s="183"/>
      <c r="B15" s="183"/>
      <c r="C15" s="183"/>
      <c r="D15" s="183"/>
    </row>
    <row r="16" spans="1:4">
      <c r="A16" s="184"/>
      <c r="B16" s="184"/>
      <c r="C16" s="184"/>
      <c r="D16" s="184"/>
    </row>
    <row r="17" spans="1:4">
      <c r="A17" s="184"/>
      <c r="B17" s="184"/>
      <c r="C17" s="184"/>
      <c r="D17" s="184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B11" sqref="B11"/>
    </sheetView>
  </sheetViews>
  <sheetFormatPr defaultColWidth="9" defaultRowHeight="14.25" outlineLevelCol="5"/>
  <cols>
    <col min="1" max="1" width="41.625" customWidth="1"/>
    <col min="2" max="2" width="14.625" customWidth="1"/>
    <col min="3" max="4" width="15.625" customWidth="1"/>
  </cols>
  <sheetData>
    <row r="1" ht="22.15" customHeight="1" spans="1:1">
      <c r="A1" s="24" t="s">
        <v>552</v>
      </c>
    </row>
    <row r="2" ht="27" customHeight="1" spans="1:4">
      <c r="A2" s="111" t="s">
        <v>553</v>
      </c>
      <c r="B2" s="111"/>
      <c r="C2" s="111"/>
      <c r="D2" s="111"/>
    </row>
    <row r="3" spans="1:4">
      <c r="A3" s="112"/>
      <c r="B3" s="113"/>
      <c r="C3" s="113"/>
      <c r="D3" s="149" t="s">
        <v>486</v>
      </c>
    </row>
    <row r="4" ht="46.15" customHeight="1" spans="1:4">
      <c r="A4" s="124" t="s">
        <v>554</v>
      </c>
      <c r="B4" s="150" t="s">
        <v>65</v>
      </c>
      <c r="C4" s="29" t="s">
        <v>66</v>
      </c>
      <c r="D4" s="29" t="s">
        <v>67</v>
      </c>
    </row>
    <row r="5" ht="18.75" customHeight="1" spans="1:4">
      <c r="A5" s="151" t="s">
        <v>555</v>
      </c>
      <c r="B5" s="152">
        <f>SUM(B7:B19)</f>
        <v>54295</v>
      </c>
      <c r="C5" s="152">
        <f>SUM(C7:C19)</f>
        <v>85351</v>
      </c>
      <c r="D5" s="153">
        <f>B5/C5*100</f>
        <v>63.61</v>
      </c>
    </row>
    <row r="6" ht="18.75" customHeight="1" spans="1:4">
      <c r="A6" s="125" t="s">
        <v>556</v>
      </c>
      <c r="B6" s="152"/>
      <c r="C6" s="152"/>
      <c r="D6" s="153"/>
    </row>
    <row r="7" ht="17.45" customHeight="1" spans="1:4">
      <c r="A7" s="154" t="s">
        <v>557</v>
      </c>
      <c r="B7" s="155"/>
      <c r="C7" s="155"/>
      <c r="D7" s="153"/>
    </row>
    <row r="8" ht="17.45" customHeight="1" spans="1:4">
      <c r="A8" s="154" t="s">
        <v>558</v>
      </c>
      <c r="B8" s="156"/>
      <c r="C8" s="156"/>
      <c r="D8" s="153"/>
    </row>
    <row r="9" ht="17.45" customHeight="1" spans="1:6">
      <c r="A9" s="154" t="s">
        <v>559</v>
      </c>
      <c r="B9" s="157"/>
      <c r="C9" s="157">
        <v>1569</v>
      </c>
      <c r="D9" s="153">
        <f>B9/C9*100</f>
        <v>0</v>
      </c>
      <c r="F9" s="158"/>
    </row>
    <row r="10" ht="17.45" customHeight="1" spans="1:4">
      <c r="A10" s="154" t="s">
        <v>560</v>
      </c>
      <c r="B10" s="157"/>
      <c r="C10" s="157">
        <v>76</v>
      </c>
      <c r="D10" s="153">
        <f>B10/C10*100</f>
        <v>0</v>
      </c>
    </row>
    <row r="11" ht="17.45" customHeight="1" spans="1:4">
      <c r="A11" s="154" t="s">
        <v>561</v>
      </c>
      <c r="B11" s="157">
        <v>52560</v>
      </c>
      <c r="C11" s="157">
        <v>82059</v>
      </c>
      <c r="D11" s="153">
        <f>B11/C11*100</f>
        <v>64.05</v>
      </c>
    </row>
    <row r="12" ht="17.45" customHeight="1" spans="1:4">
      <c r="A12" s="154" t="s">
        <v>562</v>
      </c>
      <c r="B12" s="156"/>
      <c r="C12" s="156"/>
      <c r="D12" s="153"/>
    </row>
    <row r="13" ht="17.45" customHeight="1" spans="1:4">
      <c r="A13" s="154" t="s">
        <v>563</v>
      </c>
      <c r="B13" s="157">
        <v>335</v>
      </c>
      <c r="C13" s="157">
        <v>335</v>
      </c>
      <c r="D13" s="153">
        <f t="shared" ref="D13:D17" si="0">B13/C13*100</f>
        <v>100</v>
      </c>
    </row>
    <row r="14" ht="17.45" customHeight="1" spans="1:4">
      <c r="A14" s="154" t="s">
        <v>564</v>
      </c>
      <c r="B14" s="157">
        <v>700</v>
      </c>
      <c r="C14" s="157">
        <v>612</v>
      </c>
      <c r="D14" s="153">
        <f t="shared" si="0"/>
        <v>114.38</v>
      </c>
    </row>
    <row r="15" ht="17.45" customHeight="1" spans="1:4">
      <c r="A15" s="154" t="s">
        <v>565</v>
      </c>
      <c r="B15" s="156"/>
      <c r="C15" s="156"/>
      <c r="D15" s="153"/>
    </row>
    <row r="16" ht="17.45" customHeight="1" spans="1:4">
      <c r="A16" s="154" t="s">
        <v>566</v>
      </c>
      <c r="B16" s="156"/>
      <c r="C16" s="156"/>
      <c r="D16" s="153"/>
    </row>
    <row r="17" ht="17.45" customHeight="1" spans="1:4">
      <c r="A17" s="154" t="s">
        <v>567</v>
      </c>
      <c r="B17" s="157">
        <v>700</v>
      </c>
      <c r="C17" s="157">
        <v>700</v>
      </c>
      <c r="D17" s="153">
        <f t="shared" si="0"/>
        <v>100</v>
      </c>
    </row>
    <row r="18" ht="17.45" customHeight="1" spans="1:4">
      <c r="A18" s="154" t="s">
        <v>568</v>
      </c>
      <c r="B18" s="142"/>
      <c r="C18" s="142"/>
      <c r="D18" s="153"/>
    </row>
    <row r="19" ht="17.45" customHeight="1" spans="1:4">
      <c r="A19" s="154" t="s">
        <v>569</v>
      </c>
      <c r="B19" s="142"/>
      <c r="C19" s="142"/>
      <c r="D19" s="153"/>
    </row>
    <row r="20" ht="17.45" customHeight="1" spans="1:4">
      <c r="A20" s="124" t="s">
        <v>570</v>
      </c>
      <c r="B20" s="164">
        <f>B5</f>
        <v>54295</v>
      </c>
      <c r="C20" s="164">
        <f>C5</f>
        <v>85351</v>
      </c>
      <c r="D20" s="153">
        <f t="shared" ref="D20:D22" si="1">B20/C20*100</f>
        <v>63.61</v>
      </c>
    </row>
    <row r="21" ht="17.45" customHeight="1" spans="1:4">
      <c r="A21" s="117" t="s">
        <v>571</v>
      </c>
      <c r="B21" s="142">
        <v>28727</v>
      </c>
      <c r="C21" s="142"/>
      <c r="D21" s="153"/>
    </row>
    <row r="22" ht="17.45" customHeight="1" spans="1:4">
      <c r="A22" s="117" t="s">
        <v>572</v>
      </c>
      <c r="B22" s="163">
        <f>B26+B25</f>
        <v>45615</v>
      </c>
      <c r="C22" s="163">
        <f>SUM(C23:C27)</f>
        <v>44482</v>
      </c>
      <c r="D22" s="153">
        <f t="shared" si="1"/>
        <v>102.55</v>
      </c>
    </row>
    <row r="23" ht="17.45" customHeight="1" spans="1:4">
      <c r="A23" s="125" t="s">
        <v>573</v>
      </c>
      <c r="B23" s="142"/>
      <c r="C23" s="142"/>
      <c r="D23" s="153"/>
    </row>
    <row r="24" ht="17.45" customHeight="1" spans="1:4">
      <c r="A24" s="125" t="s">
        <v>574</v>
      </c>
      <c r="B24" s="142"/>
      <c r="C24" s="142"/>
      <c r="D24" s="153"/>
    </row>
    <row r="25" ht="17.45" customHeight="1" spans="1:4">
      <c r="A25" s="125" t="s">
        <v>575</v>
      </c>
      <c r="B25" s="142">
        <v>30000</v>
      </c>
      <c r="C25" s="142"/>
      <c r="D25" s="153"/>
    </row>
    <row r="26" ht="17.45" customHeight="1" spans="1:4">
      <c r="A26" s="118" t="s">
        <v>576</v>
      </c>
      <c r="B26" s="157">
        <v>15615</v>
      </c>
      <c r="C26" s="157">
        <v>30181</v>
      </c>
      <c r="D26" s="153">
        <f>B26/C26*100</f>
        <v>51.74</v>
      </c>
    </row>
    <row r="27" ht="17.45" customHeight="1" spans="1:4">
      <c r="A27" s="118" t="s">
        <v>577</v>
      </c>
      <c r="B27" s="165"/>
      <c r="C27" s="165">
        <v>14301</v>
      </c>
      <c r="D27" s="153">
        <f>B27/C27*100</f>
        <v>0</v>
      </c>
    </row>
    <row r="28" ht="17.45" customHeight="1" spans="1:4">
      <c r="A28" s="124" t="s">
        <v>107</v>
      </c>
      <c r="B28" s="164">
        <f>B20+B21+B22</f>
        <v>128637</v>
      </c>
      <c r="C28" s="164">
        <f>C20+C22</f>
        <v>129833</v>
      </c>
      <c r="D28" s="153">
        <f>B28/C28*100</f>
        <v>99.08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14" sqref="B14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24" t="s">
        <v>578</v>
      </c>
    </row>
    <row r="2" ht="20.25" spans="1:4">
      <c r="A2" s="111" t="s">
        <v>579</v>
      </c>
      <c r="B2" s="111"/>
      <c r="C2" s="111"/>
      <c r="D2" s="111"/>
    </row>
    <row r="3" spans="1:4">
      <c r="A3" s="112"/>
      <c r="B3" s="113"/>
      <c r="C3" s="113"/>
      <c r="D3" s="114" t="s">
        <v>486</v>
      </c>
    </row>
    <row r="4" ht="45.6" customHeight="1" spans="1:4">
      <c r="A4" s="131" t="s">
        <v>554</v>
      </c>
      <c r="B4" s="131" t="s">
        <v>65</v>
      </c>
      <c r="C4" s="29" t="s">
        <v>66</v>
      </c>
      <c r="D4" s="29" t="s">
        <v>580</v>
      </c>
    </row>
    <row r="5" ht="19.9" customHeight="1" spans="1:4">
      <c r="A5" s="118" t="s">
        <v>581</v>
      </c>
      <c r="B5" s="142"/>
      <c r="C5" s="142"/>
      <c r="D5" s="118"/>
    </row>
    <row r="6" ht="19.9" customHeight="1" spans="1:4">
      <c r="A6" s="118" t="s">
        <v>582</v>
      </c>
      <c r="B6" s="142"/>
      <c r="C6" s="142"/>
      <c r="D6" s="118"/>
    </row>
    <row r="7" ht="19.9" customHeight="1" spans="1:4">
      <c r="A7" s="118" t="s">
        <v>583</v>
      </c>
      <c r="B7" s="142"/>
      <c r="C7" s="142"/>
      <c r="D7" s="118"/>
    </row>
    <row r="8" ht="19.9" customHeight="1" spans="1:4">
      <c r="A8" s="118" t="s">
        <v>584</v>
      </c>
      <c r="B8" s="157">
        <v>16972</v>
      </c>
      <c r="C8" s="157">
        <v>29058</v>
      </c>
      <c r="D8" s="126">
        <f>B8/C8*100</f>
        <v>58.41</v>
      </c>
    </row>
    <row r="9" ht="19.9" customHeight="1" spans="1:6">
      <c r="A9" s="118" t="s">
        <v>585</v>
      </c>
      <c r="B9" s="142"/>
      <c r="C9" s="142"/>
      <c r="D9" s="126"/>
      <c r="F9" s="158"/>
    </row>
    <row r="10" ht="19.9" customHeight="1" spans="1:4">
      <c r="A10" s="118" t="s">
        <v>586</v>
      </c>
      <c r="B10" s="142"/>
      <c r="C10" s="142"/>
      <c r="D10" s="126"/>
    </row>
    <row r="11" ht="19.9" customHeight="1" spans="1:4">
      <c r="A11" s="118" t="s">
        <v>587</v>
      </c>
      <c r="B11" s="142"/>
      <c r="C11" s="142"/>
      <c r="D11" s="126"/>
    </row>
    <row r="12" ht="19.9" customHeight="1" spans="1:4">
      <c r="A12" s="118" t="s">
        <v>588</v>
      </c>
      <c r="B12" s="142"/>
      <c r="C12" s="142"/>
      <c r="D12" s="126"/>
    </row>
    <row r="13" ht="19.9" customHeight="1" spans="1:4">
      <c r="A13" s="118" t="s">
        <v>589</v>
      </c>
      <c r="B13" s="157">
        <v>30335</v>
      </c>
      <c r="C13" s="157">
        <v>335</v>
      </c>
      <c r="D13" s="126">
        <f t="shared" ref="D13:D24" si="0">B13/C13*100</f>
        <v>9055.22</v>
      </c>
    </row>
    <row r="14" ht="19.9" customHeight="1" spans="1:4">
      <c r="A14" s="118" t="s">
        <v>590</v>
      </c>
      <c r="B14" s="157">
        <v>19487</v>
      </c>
      <c r="C14" s="157">
        <v>20647</v>
      </c>
      <c r="D14" s="126">
        <f t="shared" si="0"/>
        <v>94.38</v>
      </c>
    </row>
    <row r="15" ht="19.9" customHeight="1" spans="1:4">
      <c r="A15" s="118" t="s">
        <v>591</v>
      </c>
      <c r="B15" s="142"/>
      <c r="C15" s="142"/>
      <c r="D15" s="126"/>
    </row>
    <row r="16" ht="19.9" customHeight="1" spans="1:4">
      <c r="A16" s="124" t="s">
        <v>592</v>
      </c>
      <c r="B16" s="157">
        <f>SUM(B5:B14)</f>
        <v>66794</v>
      </c>
      <c r="C16" s="157">
        <f>SUM(C5:C14)</f>
        <v>50040</v>
      </c>
      <c r="D16" s="126">
        <f t="shared" si="0"/>
        <v>133.48</v>
      </c>
    </row>
    <row r="17" ht="19.9" customHeight="1" spans="1:4">
      <c r="A17" s="117" t="s">
        <v>137</v>
      </c>
      <c r="B17" s="163">
        <v>31919</v>
      </c>
      <c r="C17" s="163">
        <f>9534+14301</f>
        <v>23835</v>
      </c>
      <c r="D17" s="126">
        <f t="shared" si="0"/>
        <v>133.92</v>
      </c>
    </row>
    <row r="18" ht="19.9" customHeight="1" spans="1:4">
      <c r="A18" s="117" t="s">
        <v>138</v>
      </c>
      <c r="B18" s="157">
        <f>SUM(B19:B23)</f>
        <v>29924</v>
      </c>
      <c r="C18" s="157">
        <f>SUM(C19:C23)</f>
        <v>55958</v>
      </c>
      <c r="D18" s="126">
        <f t="shared" si="0"/>
        <v>53.48</v>
      </c>
    </row>
    <row r="19" ht="19.9" customHeight="1" spans="1:4">
      <c r="A19" s="128" t="s">
        <v>593</v>
      </c>
      <c r="B19" s="142"/>
      <c r="C19" s="142"/>
      <c r="D19" s="126"/>
    </row>
    <row r="20" ht="19.9" customHeight="1" spans="1:4">
      <c r="A20" s="128" t="s">
        <v>594</v>
      </c>
      <c r="B20" s="142"/>
      <c r="C20" s="142"/>
      <c r="D20" s="126"/>
    </row>
    <row r="21" ht="19.9" customHeight="1" spans="1:4">
      <c r="A21" s="128" t="s">
        <v>478</v>
      </c>
      <c r="B21" s="157">
        <v>29924</v>
      </c>
      <c r="C21" s="157">
        <v>55958</v>
      </c>
      <c r="D21" s="126">
        <f t="shared" si="0"/>
        <v>53.48</v>
      </c>
    </row>
    <row r="22" ht="19.9" customHeight="1" spans="1:4">
      <c r="A22" s="128" t="s">
        <v>595</v>
      </c>
      <c r="B22" s="142"/>
      <c r="C22" s="142"/>
      <c r="D22" s="126"/>
    </row>
    <row r="23" ht="19.9" customHeight="1" spans="1:4">
      <c r="A23" s="128" t="s">
        <v>596</v>
      </c>
      <c r="B23" s="142"/>
      <c r="C23" s="142"/>
      <c r="D23" s="126"/>
    </row>
    <row r="24" ht="19.9" customHeight="1" spans="1:4">
      <c r="A24" s="124" t="s">
        <v>152</v>
      </c>
      <c r="B24" s="142">
        <f>B21+B17+B16</f>
        <v>128637</v>
      </c>
      <c r="C24" s="142">
        <f>C21+C17+C16</f>
        <v>129833</v>
      </c>
      <c r="D24" s="126">
        <f t="shared" si="0"/>
        <v>99.08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workbookViewId="0">
      <selection activeCell="B25" sqref="B25"/>
    </sheetView>
  </sheetViews>
  <sheetFormatPr defaultColWidth="9" defaultRowHeight="14.25" outlineLevelCol="5"/>
  <cols>
    <col min="1" max="1" width="41.625" customWidth="1"/>
    <col min="2" max="2" width="14.625" customWidth="1"/>
    <col min="3" max="3" width="14" customWidth="1"/>
    <col min="4" max="4" width="15.625" customWidth="1"/>
  </cols>
  <sheetData>
    <row r="1" ht="22.15" customHeight="1" spans="1:1">
      <c r="A1" s="24" t="s">
        <v>597</v>
      </c>
    </row>
    <row r="2" ht="27" customHeight="1" spans="1:4">
      <c r="A2" s="111" t="s">
        <v>598</v>
      </c>
      <c r="B2" s="111"/>
      <c r="C2" s="111"/>
      <c r="D2" s="111"/>
    </row>
    <row r="3" spans="1:4">
      <c r="A3" s="112"/>
      <c r="B3" s="113"/>
      <c r="C3" s="113"/>
      <c r="D3" s="149" t="s">
        <v>486</v>
      </c>
    </row>
    <row r="4" ht="46.15" customHeight="1" spans="1:4">
      <c r="A4" s="124" t="s">
        <v>554</v>
      </c>
      <c r="B4" s="150" t="s">
        <v>65</v>
      </c>
      <c r="C4" s="29" t="s">
        <v>66</v>
      </c>
      <c r="D4" s="29" t="s">
        <v>67</v>
      </c>
    </row>
    <row r="5" ht="18.75" customHeight="1" spans="1:4">
      <c r="A5" s="151" t="s">
        <v>555</v>
      </c>
      <c r="B5" s="152">
        <f>SUM(B7:B19)</f>
        <v>54295</v>
      </c>
      <c r="C5" s="152">
        <f>SUM(C7:C19)</f>
        <v>85351</v>
      </c>
      <c r="D5" s="153">
        <f>B5/C5*100</f>
        <v>63.61</v>
      </c>
    </row>
    <row r="6" ht="18.75" customHeight="1" spans="1:4">
      <c r="A6" s="125" t="s">
        <v>556</v>
      </c>
      <c r="B6" s="152"/>
      <c r="C6" s="152"/>
      <c r="D6" s="153"/>
    </row>
    <row r="7" ht="17.45" customHeight="1" spans="1:4">
      <c r="A7" s="154" t="s">
        <v>557</v>
      </c>
      <c r="B7" s="155"/>
      <c r="C7" s="155"/>
      <c r="D7" s="153"/>
    </row>
    <row r="8" ht="17.45" customHeight="1" spans="1:4">
      <c r="A8" s="154" t="s">
        <v>558</v>
      </c>
      <c r="B8" s="156"/>
      <c r="C8" s="156"/>
      <c r="D8" s="153"/>
    </row>
    <row r="9" ht="17.45" customHeight="1" spans="1:6">
      <c r="A9" s="154" t="s">
        <v>559</v>
      </c>
      <c r="B9" s="157"/>
      <c r="C9" s="157">
        <v>1569</v>
      </c>
      <c r="D9" s="153">
        <f>B9/C9*100</f>
        <v>0</v>
      </c>
      <c r="F9" s="158"/>
    </row>
    <row r="10" ht="17.45" customHeight="1" spans="1:4">
      <c r="A10" s="154" t="s">
        <v>560</v>
      </c>
      <c r="B10" s="157"/>
      <c r="C10" s="157">
        <v>76</v>
      </c>
      <c r="D10" s="153">
        <f>B10/C10*100</f>
        <v>0</v>
      </c>
    </row>
    <row r="11" ht="17.45" customHeight="1" spans="1:4">
      <c r="A11" s="154" t="s">
        <v>561</v>
      </c>
      <c r="B11" s="157">
        <v>52560</v>
      </c>
      <c r="C11" s="157">
        <v>82059</v>
      </c>
      <c r="D11" s="153">
        <f>B11/C11*100</f>
        <v>64.05</v>
      </c>
    </row>
    <row r="12" ht="17.45" customHeight="1" spans="1:4">
      <c r="A12" s="154" t="s">
        <v>562</v>
      </c>
      <c r="B12" s="156"/>
      <c r="C12" s="156"/>
      <c r="D12" s="153"/>
    </row>
    <row r="13" ht="17.45" customHeight="1" spans="1:4">
      <c r="A13" s="154" t="s">
        <v>563</v>
      </c>
      <c r="B13" s="157">
        <v>335</v>
      </c>
      <c r="C13" s="157">
        <v>335</v>
      </c>
      <c r="D13" s="153">
        <f>B13/C13*100</f>
        <v>100</v>
      </c>
    </row>
    <row r="14" ht="17.45" customHeight="1" spans="1:4">
      <c r="A14" s="154" t="s">
        <v>564</v>
      </c>
      <c r="B14" s="157">
        <v>700</v>
      </c>
      <c r="C14" s="157">
        <v>612</v>
      </c>
      <c r="D14" s="153">
        <f>B14/C14*100</f>
        <v>114.38</v>
      </c>
    </row>
    <row r="15" ht="17.45" customHeight="1" spans="1:4">
      <c r="A15" s="154" t="s">
        <v>565</v>
      </c>
      <c r="B15" s="156"/>
      <c r="C15" s="156"/>
      <c r="D15" s="153"/>
    </row>
    <row r="16" ht="17.45" customHeight="1" spans="1:4">
      <c r="A16" s="154" t="s">
        <v>566</v>
      </c>
      <c r="B16" s="156"/>
      <c r="C16" s="156"/>
      <c r="D16" s="153"/>
    </row>
    <row r="17" ht="17.45" customHeight="1" spans="1:4">
      <c r="A17" s="154" t="s">
        <v>567</v>
      </c>
      <c r="B17" s="157">
        <v>700</v>
      </c>
      <c r="C17" s="157">
        <v>700</v>
      </c>
      <c r="D17" s="153"/>
    </row>
    <row r="18" ht="17.45" customHeight="1" spans="1:4">
      <c r="A18" s="154" t="s">
        <v>568</v>
      </c>
      <c r="B18" s="142"/>
      <c r="C18" s="142"/>
      <c r="D18" s="153"/>
    </row>
    <row r="19" ht="17.45" customHeight="1" spans="1:4">
      <c r="A19" s="154" t="s">
        <v>569</v>
      </c>
      <c r="B19" s="142"/>
      <c r="C19" s="142"/>
      <c r="D19" s="153"/>
    </row>
    <row r="20" ht="17.45" customHeight="1" spans="1:4">
      <c r="A20" s="124" t="s">
        <v>570</v>
      </c>
      <c r="B20" s="142">
        <f>B5</f>
        <v>54295</v>
      </c>
      <c r="C20" s="142">
        <f>C5</f>
        <v>85351</v>
      </c>
      <c r="D20" s="153">
        <f>B20/C20*100</f>
        <v>63.61</v>
      </c>
    </row>
    <row r="21" ht="17.45" customHeight="1" spans="1:4">
      <c r="A21" s="117" t="s">
        <v>571</v>
      </c>
      <c r="B21" s="142">
        <v>28727</v>
      </c>
      <c r="C21" s="142"/>
      <c r="D21" s="153"/>
    </row>
    <row r="22" ht="17.45" customHeight="1" spans="1:4">
      <c r="A22" s="117" t="s">
        <v>572</v>
      </c>
      <c r="B22" s="142">
        <v>45615</v>
      </c>
      <c r="C22" s="157">
        <v>30181</v>
      </c>
      <c r="D22" s="153">
        <f>B22/C22*100</f>
        <v>151.14</v>
      </c>
    </row>
    <row r="23" ht="17.45" customHeight="1" spans="1:4">
      <c r="A23" s="125" t="s">
        <v>573</v>
      </c>
      <c r="B23" s="157"/>
      <c r="C23" s="142"/>
      <c r="D23" s="153"/>
    </row>
    <row r="24" ht="17.45" customHeight="1" spans="1:4">
      <c r="A24" s="125" t="s">
        <v>574</v>
      </c>
      <c r="B24" s="142"/>
      <c r="C24" s="142"/>
      <c r="D24" s="153"/>
    </row>
    <row r="25" ht="17.45" customHeight="1" spans="1:4">
      <c r="A25" s="125" t="s">
        <v>575</v>
      </c>
      <c r="B25" s="142">
        <v>30000</v>
      </c>
      <c r="C25" s="159"/>
      <c r="D25" s="153"/>
    </row>
    <row r="26" ht="17.45" customHeight="1" spans="1:4">
      <c r="A26" s="118" t="s">
        <v>576</v>
      </c>
      <c r="B26" s="157">
        <v>15615</v>
      </c>
      <c r="C26" s="160">
        <v>30181</v>
      </c>
      <c r="D26" s="153">
        <f>B26/C26*100</f>
        <v>51.74</v>
      </c>
    </row>
    <row r="27" ht="17.45" customHeight="1" spans="1:4">
      <c r="A27" s="118" t="s">
        <v>577</v>
      </c>
      <c r="B27" s="142"/>
      <c r="C27" s="161"/>
      <c r="D27" s="153"/>
    </row>
    <row r="28" ht="17.45" customHeight="1" spans="1:4">
      <c r="A28" s="124" t="s">
        <v>107</v>
      </c>
      <c r="B28" s="142">
        <f>B20+B21+B22</f>
        <v>128637</v>
      </c>
      <c r="C28" s="159">
        <f>C20+C26</f>
        <v>115532</v>
      </c>
      <c r="D28" s="153">
        <f>B28/C28*100</f>
        <v>111.34</v>
      </c>
    </row>
    <row r="29" spans="3:3">
      <c r="C29" s="16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1"/>
  <sheetViews>
    <sheetView topLeftCell="A25" workbookViewId="0">
      <selection activeCell="C51" sqref="C51"/>
    </sheetView>
  </sheetViews>
  <sheetFormatPr defaultColWidth="9" defaultRowHeight="14.25" outlineLevelCol="3"/>
  <cols>
    <col min="1" max="1" width="52" customWidth="1"/>
    <col min="2" max="2" width="14.375" customWidth="1"/>
    <col min="3" max="3" width="15.375" customWidth="1"/>
    <col min="4" max="4" width="15.875" customWidth="1"/>
  </cols>
  <sheetData>
    <row r="1" ht="19.15" customHeight="1" spans="1:1">
      <c r="A1" s="24" t="s">
        <v>599</v>
      </c>
    </row>
    <row r="2" ht="23.45" customHeight="1" spans="1:4">
      <c r="A2" s="111" t="s">
        <v>600</v>
      </c>
      <c r="B2" s="111"/>
      <c r="C2" s="111"/>
      <c r="D2" s="111"/>
    </row>
    <row r="3" ht="17.45" customHeight="1" spans="1:4">
      <c r="A3" s="112"/>
      <c r="B3" s="113"/>
      <c r="C3" s="113"/>
      <c r="D3" s="141" t="s">
        <v>486</v>
      </c>
    </row>
    <row r="4" ht="27" spans="1:4">
      <c r="A4" s="124" t="s">
        <v>554</v>
      </c>
      <c r="B4" s="138" t="s">
        <v>65</v>
      </c>
      <c r="C4" s="29" t="s">
        <v>66</v>
      </c>
      <c r="D4" s="29" t="s">
        <v>67</v>
      </c>
    </row>
    <row r="5" ht="19.15" customHeight="1" spans="1:4">
      <c r="A5" s="118" t="s">
        <v>581</v>
      </c>
      <c r="B5" s="142">
        <v>0</v>
      </c>
      <c r="C5" s="142">
        <v>0</v>
      </c>
      <c r="D5" s="142"/>
    </row>
    <row r="6" ht="19.15" customHeight="1" spans="1:4">
      <c r="A6" s="118" t="s">
        <v>582</v>
      </c>
      <c r="B6" s="142">
        <v>0</v>
      </c>
      <c r="C6" s="142">
        <v>0</v>
      </c>
      <c r="D6" s="142"/>
    </row>
    <row r="7" ht="19.15" customHeight="1" spans="1:4">
      <c r="A7" s="118" t="s">
        <v>583</v>
      </c>
      <c r="B7" s="142">
        <v>0</v>
      </c>
      <c r="C7" s="142">
        <v>0</v>
      </c>
      <c r="D7" s="142"/>
    </row>
    <row r="8" ht="19.15" customHeight="1" spans="1:4">
      <c r="A8" s="118" t="s">
        <v>584</v>
      </c>
      <c r="B8" s="142">
        <f>B10+B12+B13+B23+B25</f>
        <v>16972</v>
      </c>
      <c r="C8" s="142">
        <v>29058</v>
      </c>
      <c r="D8" s="142">
        <f t="shared" ref="D8:D25" si="0">B8/C8*100</f>
        <v>58.41</v>
      </c>
    </row>
    <row r="9" ht="19.15" customHeight="1" spans="1:4">
      <c r="A9" s="31" t="s">
        <v>601</v>
      </c>
      <c r="B9" s="143">
        <v>15572</v>
      </c>
      <c r="C9" s="143">
        <v>26101</v>
      </c>
      <c r="D9" s="142">
        <f t="shared" si="0"/>
        <v>59.66</v>
      </c>
    </row>
    <row r="10" ht="19.15" customHeight="1" spans="1:4">
      <c r="A10" s="144" t="s">
        <v>602</v>
      </c>
      <c r="B10" s="145">
        <v>12067</v>
      </c>
      <c r="C10" s="145">
        <v>18005</v>
      </c>
      <c r="D10" s="142">
        <f t="shared" si="0"/>
        <v>67.02</v>
      </c>
    </row>
    <row r="11" ht="19.15" customHeight="1" spans="1:4">
      <c r="A11" s="144" t="s">
        <v>603</v>
      </c>
      <c r="B11" s="145"/>
      <c r="C11" s="145">
        <v>0</v>
      </c>
      <c r="D11" s="142"/>
    </row>
    <row r="12" ht="19.15" customHeight="1" spans="1:4">
      <c r="A12" s="144" t="s">
        <v>604</v>
      </c>
      <c r="B12" s="146">
        <v>3005</v>
      </c>
      <c r="C12" s="145">
        <v>5396</v>
      </c>
      <c r="D12" s="142">
        <f t="shared" si="0"/>
        <v>55.69</v>
      </c>
    </row>
    <row r="13" ht="19.15" customHeight="1" spans="1:4">
      <c r="A13" s="144" t="s">
        <v>605</v>
      </c>
      <c r="B13" s="146">
        <v>500</v>
      </c>
      <c r="C13" s="145">
        <v>500</v>
      </c>
      <c r="D13" s="142">
        <f t="shared" si="0"/>
        <v>100</v>
      </c>
    </row>
    <row r="14" ht="19.15" customHeight="1" spans="1:4">
      <c r="A14" s="144" t="s">
        <v>606</v>
      </c>
      <c r="B14" s="145"/>
      <c r="C14" s="145">
        <v>300</v>
      </c>
      <c r="D14" s="142">
        <f t="shared" si="0"/>
        <v>0</v>
      </c>
    </row>
    <row r="15" ht="19.15" customHeight="1" spans="1:4">
      <c r="A15" s="144" t="s">
        <v>607</v>
      </c>
      <c r="B15" s="145"/>
      <c r="C15" s="145">
        <v>1700</v>
      </c>
      <c r="D15" s="142">
        <f t="shared" si="0"/>
        <v>0</v>
      </c>
    </row>
    <row r="16" ht="19.15" customHeight="1" spans="1:4">
      <c r="A16" s="144" t="s">
        <v>608</v>
      </c>
      <c r="B16" s="145"/>
      <c r="C16" s="145">
        <v>200</v>
      </c>
      <c r="D16" s="142"/>
    </row>
    <row r="17" ht="26.25" customHeight="1" spans="1:4">
      <c r="A17" s="31" t="s">
        <v>609</v>
      </c>
      <c r="B17" s="145"/>
      <c r="C17" s="145">
        <f>C18</f>
        <v>1569</v>
      </c>
      <c r="D17" s="142">
        <f t="shared" si="0"/>
        <v>0</v>
      </c>
    </row>
    <row r="18" ht="19.15" customHeight="1" spans="1:4">
      <c r="A18" s="144" t="s">
        <v>610</v>
      </c>
      <c r="B18" s="145"/>
      <c r="C18" s="145">
        <v>1569</v>
      </c>
      <c r="D18" s="142">
        <f t="shared" si="0"/>
        <v>0</v>
      </c>
    </row>
    <row r="19" ht="19.15" customHeight="1" spans="1:4">
      <c r="A19" s="31" t="s">
        <v>611</v>
      </c>
      <c r="B19" s="143"/>
      <c r="C19" s="143">
        <f>C20</f>
        <v>76</v>
      </c>
      <c r="D19" s="142">
        <f t="shared" si="0"/>
        <v>0</v>
      </c>
    </row>
    <row r="20" ht="19.15" customHeight="1" spans="1:4">
      <c r="A20" s="144" t="s">
        <v>612</v>
      </c>
      <c r="B20" s="145"/>
      <c r="C20" s="145">
        <v>76</v>
      </c>
      <c r="D20" s="142">
        <f t="shared" si="0"/>
        <v>0</v>
      </c>
    </row>
    <row r="21" ht="19.15" customHeight="1" spans="1:4">
      <c r="A21" s="31" t="s">
        <v>613</v>
      </c>
      <c r="B21" s="145">
        <v>700</v>
      </c>
      <c r="C21" s="145">
        <v>612</v>
      </c>
      <c r="D21" s="142">
        <f t="shared" si="0"/>
        <v>114.38</v>
      </c>
    </row>
    <row r="22" ht="19.15" customHeight="1" spans="1:4">
      <c r="A22" s="144" t="s">
        <v>614</v>
      </c>
      <c r="B22" s="145"/>
      <c r="C22" s="145">
        <v>242</v>
      </c>
      <c r="D22" s="142">
        <f t="shared" si="0"/>
        <v>0</v>
      </c>
    </row>
    <row r="23" ht="19.15" customHeight="1" spans="1:4">
      <c r="A23" s="144" t="s">
        <v>615</v>
      </c>
      <c r="B23" s="146">
        <v>700</v>
      </c>
      <c r="C23" s="145">
        <v>370</v>
      </c>
      <c r="D23" s="142">
        <f t="shared" si="0"/>
        <v>189.19</v>
      </c>
    </row>
    <row r="24" ht="19.15" customHeight="1" spans="1:4">
      <c r="A24" s="31" t="s">
        <v>616</v>
      </c>
      <c r="B24" s="145">
        <v>700</v>
      </c>
      <c r="C24" s="145">
        <v>700</v>
      </c>
      <c r="D24" s="142">
        <f t="shared" si="0"/>
        <v>100</v>
      </c>
    </row>
    <row r="25" ht="19.15" customHeight="1" spans="1:4">
      <c r="A25" s="144" t="s">
        <v>617</v>
      </c>
      <c r="B25" s="146">
        <v>700</v>
      </c>
      <c r="C25" s="145">
        <v>700</v>
      </c>
      <c r="D25" s="142">
        <f t="shared" si="0"/>
        <v>100</v>
      </c>
    </row>
    <row r="26" ht="19.15" customHeight="1" spans="1:4">
      <c r="A26" s="118" t="s">
        <v>585</v>
      </c>
      <c r="B26" s="142"/>
      <c r="C26" s="142"/>
      <c r="D26" s="142"/>
    </row>
    <row r="27" ht="19.15" customHeight="1" spans="1:4">
      <c r="A27" s="118" t="s">
        <v>586</v>
      </c>
      <c r="B27" s="142"/>
      <c r="C27" s="142"/>
      <c r="D27" s="142"/>
    </row>
    <row r="28" ht="19.15" customHeight="1" spans="1:4">
      <c r="A28" s="118" t="s">
        <v>587</v>
      </c>
      <c r="B28" s="142"/>
      <c r="C28" s="142"/>
      <c r="D28" s="142"/>
    </row>
    <row r="29" ht="19.15" customHeight="1" spans="1:4">
      <c r="A29" s="118" t="s">
        <v>588</v>
      </c>
      <c r="B29" s="142"/>
      <c r="C29" s="142"/>
      <c r="D29" s="142"/>
    </row>
    <row r="30" ht="19.15" customHeight="1" spans="1:4">
      <c r="A30" s="118" t="s">
        <v>589</v>
      </c>
      <c r="B30" s="142">
        <f>B31+B32</f>
        <v>30335</v>
      </c>
      <c r="C30" s="142"/>
      <c r="D30" s="142"/>
    </row>
    <row r="31" ht="19.15" customHeight="1" spans="1:4">
      <c r="A31" s="31" t="s">
        <v>618</v>
      </c>
      <c r="B31" s="142">
        <v>30000</v>
      </c>
      <c r="C31" s="142"/>
      <c r="D31" s="142"/>
    </row>
    <row r="32" ht="19.15" customHeight="1" spans="1:4">
      <c r="A32" s="31" t="s">
        <v>619</v>
      </c>
      <c r="B32" s="147">
        <v>335</v>
      </c>
      <c r="C32" s="147">
        <v>335</v>
      </c>
      <c r="D32" s="142">
        <f>B32/C32*100</f>
        <v>100</v>
      </c>
    </row>
    <row r="33" ht="19.15" customHeight="1" spans="1:4">
      <c r="A33" s="144" t="s">
        <v>620</v>
      </c>
      <c r="B33" s="146">
        <v>35</v>
      </c>
      <c r="C33" s="145">
        <v>35</v>
      </c>
      <c r="D33" s="142">
        <f>B33/C33*100</f>
        <v>100</v>
      </c>
    </row>
    <row r="34" ht="19.15" customHeight="1" spans="1:4">
      <c r="A34" s="144" t="s">
        <v>621</v>
      </c>
      <c r="B34" s="146">
        <v>300</v>
      </c>
      <c r="C34" s="145">
        <v>300</v>
      </c>
      <c r="D34" s="142">
        <f>B34/C34*100</f>
        <v>100</v>
      </c>
    </row>
    <row r="35" ht="19.15" customHeight="1" spans="1:4">
      <c r="A35" s="118" t="s">
        <v>590</v>
      </c>
      <c r="B35" s="142">
        <f>B37+B39</f>
        <v>19487</v>
      </c>
      <c r="C35" s="142">
        <v>20647</v>
      </c>
      <c r="D35" s="142">
        <f>B35/C35*100</f>
        <v>94.38</v>
      </c>
    </row>
    <row r="36" ht="19.15" customHeight="1" spans="1:4">
      <c r="A36" s="31" t="s">
        <v>622</v>
      </c>
      <c r="B36" s="142">
        <v>19487</v>
      </c>
      <c r="C36" s="142">
        <v>20647</v>
      </c>
      <c r="D36" s="142">
        <f>B36/C36*100</f>
        <v>94.38</v>
      </c>
    </row>
    <row r="37" ht="19.15" customHeight="1" spans="1:4">
      <c r="A37" s="144" t="s">
        <v>623</v>
      </c>
      <c r="B37" s="145">
        <v>3872</v>
      </c>
      <c r="C37" s="145">
        <v>3723</v>
      </c>
      <c r="D37" s="142">
        <f t="shared" ref="D37:D39" si="1">B37/C37*100</f>
        <v>104</v>
      </c>
    </row>
    <row r="38" ht="19.15" customHeight="1" spans="1:4">
      <c r="A38" s="144" t="s">
        <v>624</v>
      </c>
      <c r="B38" s="145"/>
      <c r="C38" s="145">
        <v>1126</v>
      </c>
      <c r="D38" s="142">
        <f t="shared" si="1"/>
        <v>0</v>
      </c>
    </row>
    <row r="39" ht="19.15" customHeight="1" spans="1:4">
      <c r="A39" s="144" t="s">
        <v>625</v>
      </c>
      <c r="B39" s="145">
        <v>15615</v>
      </c>
      <c r="C39" s="145">
        <v>15798</v>
      </c>
      <c r="D39" s="142">
        <f t="shared" si="1"/>
        <v>98.84</v>
      </c>
    </row>
    <row r="40" ht="19.15" customHeight="1" spans="1:4">
      <c r="A40" s="31" t="s">
        <v>591</v>
      </c>
      <c r="B40" s="142"/>
      <c r="C40" s="142"/>
      <c r="D40" s="142"/>
    </row>
    <row r="41" ht="19.15" customHeight="1" spans="1:4">
      <c r="A41" s="31" t="s">
        <v>626</v>
      </c>
      <c r="B41" s="142"/>
      <c r="C41" s="142"/>
      <c r="D41" s="142"/>
    </row>
    <row r="42" ht="19.15" customHeight="1" spans="1:4">
      <c r="A42" s="144" t="s">
        <v>627</v>
      </c>
      <c r="B42" s="142"/>
      <c r="C42" s="142"/>
      <c r="D42" s="142"/>
    </row>
    <row r="43" ht="19.15" customHeight="1" spans="1:4">
      <c r="A43" s="124" t="s">
        <v>592</v>
      </c>
      <c r="B43" s="142">
        <f>B8+B26+B30+B35+B40+B27</f>
        <v>66794</v>
      </c>
      <c r="C43" s="142">
        <f>C8+C26+C32+C35+C40</f>
        <v>50040</v>
      </c>
      <c r="D43" s="142">
        <f>B43/C43*100</f>
        <v>133.48</v>
      </c>
    </row>
    <row r="44" ht="19.15" customHeight="1" spans="1:4">
      <c r="A44" s="117" t="s">
        <v>137</v>
      </c>
      <c r="B44" s="146">
        <f>3192+28727</f>
        <v>31919</v>
      </c>
      <c r="C44" s="142">
        <v>9534</v>
      </c>
      <c r="D44" s="142">
        <f>B44/C44*100</f>
        <v>334.79</v>
      </c>
    </row>
    <row r="45" ht="19.15" customHeight="1" spans="1:4">
      <c r="A45" s="117" t="s">
        <v>138</v>
      </c>
      <c r="B45" s="142">
        <f>B48</f>
        <v>29924</v>
      </c>
      <c r="C45" s="142">
        <v>55958</v>
      </c>
      <c r="D45" s="142">
        <f>B45/C45*100</f>
        <v>53.48</v>
      </c>
    </row>
    <row r="46" ht="19.15" customHeight="1" spans="1:4">
      <c r="A46" s="128" t="s">
        <v>593</v>
      </c>
      <c r="B46" s="142"/>
      <c r="C46" s="142"/>
      <c r="D46" s="142"/>
    </row>
    <row r="47" ht="19.15" customHeight="1" spans="1:4">
      <c r="A47" s="128" t="s">
        <v>594</v>
      </c>
      <c r="B47" s="142"/>
      <c r="C47" s="142"/>
      <c r="D47" s="142"/>
    </row>
    <row r="48" ht="19.15" customHeight="1" spans="1:4">
      <c r="A48" s="128" t="s">
        <v>478</v>
      </c>
      <c r="B48" s="142">
        <v>29924</v>
      </c>
      <c r="C48" s="142">
        <v>55958</v>
      </c>
      <c r="D48" s="142">
        <f t="shared" ref="D48" si="2">B48/C48*100</f>
        <v>53.48</v>
      </c>
    </row>
    <row r="49" ht="19.15" customHeight="1" spans="1:4">
      <c r="A49" s="128" t="s">
        <v>595</v>
      </c>
      <c r="B49" s="142"/>
      <c r="C49" s="142"/>
      <c r="D49" s="142"/>
    </row>
    <row r="50" ht="19.15" customHeight="1" spans="1:4">
      <c r="A50" s="128" t="s">
        <v>596</v>
      </c>
      <c r="B50" s="148"/>
      <c r="C50" s="148"/>
      <c r="D50" s="148"/>
    </row>
    <row r="51" ht="19.15" customHeight="1" spans="1:4">
      <c r="A51" s="124" t="s">
        <v>152</v>
      </c>
      <c r="B51" s="148">
        <f>B43+B48+B44</f>
        <v>128637</v>
      </c>
      <c r="C51" s="148">
        <f>C43+C48+C44</f>
        <v>115532</v>
      </c>
      <c r="D51" s="142">
        <f t="shared" ref="D51" si="3">B51/C51*100</f>
        <v>111.34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2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7" sqref="A17:J17"/>
    </sheetView>
  </sheetViews>
  <sheetFormatPr defaultColWidth="9" defaultRowHeight="14.25"/>
  <cols>
    <col min="1" max="1" width="23" customWidth="1"/>
    <col min="2" max="9" width="10.375" customWidth="1"/>
    <col min="10" max="10" width="15.125" customWidth="1"/>
  </cols>
  <sheetData>
    <row r="1" ht="18.6" customHeight="1" spans="1:1">
      <c r="A1" s="24" t="s">
        <v>628</v>
      </c>
    </row>
    <row r="2" ht="20.25" spans="1:10">
      <c r="A2" s="111" t="s">
        <v>629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>
      <c r="A3" s="137"/>
      <c r="B3" s="137"/>
      <c r="C3" s="137"/>
      <c r="D3" s="137"/>
      <c r="E3" s="137"/>
      <c r="F3" s="137"/>
      <c r="G3" s="137"/>
      <c r="H3" s="137"/>
      <c r="J3" s="140" t="s">
        <v>486</v>
      </c>
    </row>
    <row r="4" ht="23.45" customHeight="1" spans="1:10">
      <c r="A4" s="138" t="s">
        <v>487</v>
      </c>
      <c r="B4" s="124" t="s">
        <v>535</v>
      </c>
      <c r="C4" s="124" t="s">
        <v>539</v>
      </c>
      <c r="D4" s="124" t="s">
        <v>539</v>
      </c>
      <c r="E4" s="124" t="s">
        <v>539</v>
      </c>
      <c r="F4" s="124" t="s">
        <v>539</v>
      </c>
      <c r="G4" s="124" t="s">
        <v>630</v>
      </c>
      <c r="H4" s="124" t="s">
        <v>630</v>
      </c>
      <c r="I4" s="124" t="s">
        <v>630</v>
      </c>
      <c r="J4" s="6" t="s">
        <v>540</v>
      </c>
    </row>
    <row r="5" ht="25.35" customHeight="1" spans="1:10">
      <c r="A5" s="118" t="s">
        <v>581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</row>
    <row r="6" ht="25.35" customHeight="1" spans="1:10">
      <c r="A6" s="118" t="s">
        <v>582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18">
        <v>0</v>
      </c>
    </row>
    <row r="7" ht="25.35" customHeight="1" spans="1:10">
      <c r="A7" s="118" t="s">
        <v>583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</row>
    <row r="8" ht="25.35" customHeight="1" spans="1:10">
      <c r="A8" s="118" t="s">
        <v>584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</row>
    <row r="9" ht="25.35" customHeight="1" spans="1:10">
      <c r="A9" s="118" t="s">
        <v>585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</row>
    <row r="10" ht="25.35" customHeight="1" spans="1:10">
      <c r="A10" s="118" t="s">
        <v>586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</row>
    <row r="11" ht="25.35" customHeight="1" spans="1:10">
      <c r="A11" s="118" t="s">
        <v>587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</row>
    <row r="12" ht="25.35" customHeight="1" spans="1:10">
      <c r="A12" s="118" t="s">
        <v>588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</row>
    <row r="13" ht="25.35" customHeight="1" spans="1:10">
      <c r="A13" s="118" t="s">
        <v>589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</row>
    <row r="14" ht="25.35" customHeight="1" spans="1:10">
      <c r="A14" s="118" t="s">
        <v>590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</row>
    <row r="15" ht="25.35" customHeight="1" spans="1:10">
      <c r="A15" s="118" t="s">
        <v>591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</row>
    <row r="16" s="136" customFormat="1" ht="25.35" customHeight="1" spans="1:10">
      <c r="A16" s="124" t="s">
        <v>535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</row>
    <row r="17" ht="39.6" customHeight="1" spans="1:10">
      <c r="A17" s="139" t="s">
        <v>631</v>
      </c>
      <c r="B17" s="139"/>
      <c r="C17" s="139"/>
      <c r="D17" s="139"/>
      <c r="E17" s="139"/>
      <c r="F17" s="139"/>
      <c r="G17" s="139"/>
      <c r="H17" s="139"/>
      <c r="I17" s="139"/>
      <c r="J17" s="139"/>
    </row>
  </sheetData>
  <mergeCells count="2">
    <mergeCell ref="A2:J2"/>
    <mergeCell ref="A17:J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3" sqref="A3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24" t="s">
        <v>632</v>
      </c>
    </row>
    <row r="2" ht="27" customHeight="1" spans="1:4">
      <c r="A2" s="111" t="s">
        <v>633</v>
      </c>
      <c r="B2" s="111"/>
      <c r="C2" s="111"/>
      <c r="D2" s="111"/>
    </row>
    <row r="3" spans="1:4">
      <c r="A3" s="112"/>
      <c r="B3" s="113"/>
      <c r="C3" s="113"/>
      <c r="D3" s="132" t="s">
        <v>486</v>
      </c>
    </row>
    <row r="4" ht="49.9" customHeight="1" spans="1:4">
      <c r="A4" s="115" t="s">
        <v>487</v>
      </c>
      <c r="B4" s="115" t="s">
        <v>65</v>
      </c>
      <c r="C4" s="29" t="s">
        <v>66</v>
      </c>
      <c r="D4" s="29" t="s">
        <v>67</v>
      </c>
    </row>
    <row r="5" ht="30.6" customHeight="1" spans="1:4">
      <c r="A5" s="118" t="s">
        <v>634</v>
      </c>
      <c r="B5" s="118">
        <v>263</v>
      </c>
      <c r="C5" s="118">
        <v>500</v>
      </c>
      <c r="D5" s="126">
        <f>B5/C5*100</f>
        <v>52.6</v>
      </c>
    </row>
    <row r="6" ht="30.6" customHeight="1" spans="1:4">
      <c r="A6" s="118" t="s">
        <v>635</v>
      </c>
      <c r="B6" s="118"/>
      <c r="C6" s="118"/>
      <c r="D6" s="118"/>
    </row>
    <row r="7" ht="30.6" customHeight="1" spans="1:4">
      <c r="A7" s="118" t="s">
        <v>636</v>
      </c>
      <c r="B7" s="118"/>
      <c r="C7" s="118"/>
      <c r="D7" s="118"/>
    </row>
    <row r="8" ht="30.6" customHeight="1" spans="1:4">
      <c r="A8" s="118" t="s">
        <v>637</v>
      </c>
      <c r="B8" s="118"/>
      <c r="C8" s="118"/>
      <c r="D8" s="118"/>
    </row>
    <row r="9" ht="30.6" customHeight="1" spans="1:4">
      <c r="A9" s="118" t="s">
        <v>638</v>
      </c>
      <c r="B9" s="118"/>
      <c r="C9" s="118"/>
      <c r="D9" s="118"/>
    </row>
    <row r="10" ht="30.6" customHeight="1" spans="1:4">
      <c r="A10" s="124" t="s">
        <v>570</v>
      </c>
      <c r="B10" s="118">
        <v>263</v>
      </c>
      <c r="C10" s="118">
        <v>500</v>
      </c>
      <c r="D10" s="126">
        <f>B10/C10*100</f>
        <v>52.6</v>
      </c>
    </row>
    <row r="11" ht="30.6" customHeight="1" spans="1:4">
      <c r="A11" s="133" t="s">
        <v>639</v>
      </c>
      <c r="B11" s="133"/>
      <c r="C11" s="133"/>
      <c r="D11" s="133"/>
    </row>
    <row r="12" ht="30.6" customHeight="1" spans="1:4">
      <c r="A12" s="134" t="s">
        <v>640</v>
      </c>
      <c r="B12" s="133"/>
      <c r="C12" s="133"/>
      <c r="D12" s="133"/>
    </row>
    <row r="13" ht="30.6" customHeight="1" spans="1:4">
      <c r="A13" s="135" t="s">
        <v>107</v>
      </c>
      <c r="B13" s="118">
        <v>263</v>
      </c>
      <c r="C13" s="133">
        <v>500</v>
      </c>
      <c r="D13" s="126">
        <f>B13/C13*100</f>
        <v>52.6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B6" sqref="B6:B13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24" t="s">
        <v>641</v>
      </c>
    </row>
    <row r="2" ht="20.25" spans="1:4">
      <c r="A2" s="111" t="s">
        <v>642</v>
      </c>
      <c r="B2" s="111"/>
      <c r="C2" s="111"/>
      <c r="D2" s="111"/>
    </row>
    <row r="3" spans="1:4">
      <c r="A3" s="112"/>
      <c r="B3" s="113"/>
      <c r="C3" s="113"/>
      <c r="D3" s="114" t="s">
        <v>486</v>
      </c>
    </row>
    <row r="4" ht="50.45" customHeight="1" spans="1:4">
      <c r="A4" s="131" t="s">
        <v>487</v>
      </c>
      <c r="B4" s="131" t="s">
        <v>65</v>
      </c>
      <c r="C4" s="29" t="s">
        <v>66</v>
      </c>
      <c r="D4" s="29" t="s">
        <v>67</v>
      </c>
    </row>
    <row r="5" ht="31.15" customHeight="1" spans="1:4">
      <c r="A5" s="118" t="s">
        <v>643</v>
      </c>
      <c r="B5" s="118"/>
      <c r="C5" s="118"/>
      <c r="D5" s="118"/>
    </row>
    <row r="6" ht="31.15" customHeight="1" spans="1:4">
      <c r="A6" s="118" t="s">
        <v>644</v>
      </c>
      <c r="B6" s="118">
        <v>184</v>
      </c>
      <c r="C6" s="118"/>
      <c r="D6" s="118"/>
    </row>
    <row r="7" ht="31.15" customHeight="1" spans="1:4">
      <c r="A7" s="118" t="s">
        <v>645</v>
      </c>
      <c r="B7" s="118"/>
      <c r="C7" s="118"/>
      <c r="D7" s="118"/>
    </row>
    <row r="8" ht="31.15" customHeight="1" spans="1:4">
      <c r="A8" s="118" t="s">
        <v>646</v>
      </c>
      <c r="B8" s="118"/>
      <c r="C8" s="118"/>
      <c r="D8" s="118"/>
    </row>
    <row r="9" ht="31.15" customHeight="1" spans="1:4">
      <c r="A9" s="118" t="s">
        <v>647</v>
      </c>
      <c r="B9" s="118"/>
      <c r="C9" s="118">
        <v>350</v>
      </c>
      <c r="D9" s="126">
        <f>B9/C9*100</f>
        <v>0</v>
      </c>
    </row>
    <row r="10" ht="31.15" customHeight="1" spans="1:4">
      <c r="A10" s="124" t="s">
        <v>592</v>
      </c>
      <c r="B10" s="117">
        <v>184</v>
      </c>
      <c r="C10" s="117">
        <v>350</v>
      </c>
      <c r="D10" s="129">
        <f>B10/C10*100</f>
        <v>52.57</v>
      </c>
    </row>
    <row r="11" ht="31.15" customHeight="1" spans="1:4">
      <c r="A11" s="118" t="s">
        <v>648</v>
      </c>
      <c r="B11" s="118"/>
      <c r="C11" s="118"/>
      <c r="D11" s="118"/>
    </row>
    <row r="12" ht="31.15" customHeight="1" spans="1:4">
      <c r="A12" s="118" t="s">
        <v>649</v>
      </c>
      <c r="B12" s="118">
        <v>79</v>
      </c>
      <c r="C12" s="118">
        <v>150</v>
      </c>
      <c r="D12" s="126">
        <f>B12/C12*100</f>
        <v>52.67</v>
      </c>
    </row>
    <row r="13" ht="31.15" customHeight="1" spans="1:4">
      <c r="A13" s="124" t="s">
        <v>152</v>
      </c>
      <c r="B13" s="117">
        <f>B10+B12</f>
        <v>263</v>
      </c>
      <c r="C13" s="117">
        <v>500</v>
      </c>
      <c r="D13" s="129">
        <f>B13/C13*100</f>
        <v>52.6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workbookViewId="0">
      <selection activeCell="J20" sqref="J20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spans="1:1">
      <c r="A1" s="24" t="s">
        <v>650</v>
      </c>
    </row>
    <row r="2" ht="20.25" spans="1:4">
      <c r="A2" s="111" t="s">
        <v>651</v>
      </c>
      <c r="B2" s="111"/>
      <c r="C2" s="111"/>
      <c r="D2" s="111"/>
    </row>
    <row r="3" ht="24.6" customHeight="1" spans="1:4">
      <c r="A3" s="112"/>
      <c r="B3" s="113"/>
      <c r="C3" s="113"/>
      <c r="D3" s="114" t="s">
        <v>486</v>
      </c>
    </row>
    <row r="4" ht="48.6" customHeight="1" spans="1:4">
      <c r="A4" s="115" t="s">
        <v>487</v>
      </c>
      <c r="B4" s="115" t="s">
        <v>65</v>
      </c>
      <c r="C4" s="29" t="s">
        <v>66</v>
      </c>
      <c r="D4" s="29" t="s">
        <v>67</v>
      </c>
    </row>
    <row r="5" ht="23.45" customHeight="1" spans="1:4">
      <c r="A5" s="118" t="s">
        <v>634</v>
      </c>
      <c r="B5" s="118">
        <v>263</v>
      </c>
      <c r="C5" s="118">
        <v>500</v>
      </c>
      <c r="D5" s="126">
        <f>B5/C5*100</f>
        <v>52.6</v>
      </c>
    </row>
    <row r="6" ht="23.45" customHeight="1" spans="1:4">
      <c r="A6" s="127" t="s">
        <v>652</v>
      </c>
      <c r="B6" s="118">
        <v>263</v>
      </c>
      <c r="C6" s="118">
        <v>500</v>
      </c>
      <c r="D6" s="126">
        <f>B6/C6*100</f>
        <v>52.6</v>
      </c>
    </row>
    <row r="7" ht="23.45" customHeight="1" spans="1:4">
      <c r="A7" s="127" t="s">
        <v>653</v>
      </c>
      <c r="B7" s="118"/>
      <c r="C7" s="118"/>
      <c r="D7" s="126"/>
    </row>
    <row r="8" ht="23.45" customHeight="1" spans="1:4">
      <c r="A8" s="127" t="s">
        <v>654</v>
      </c>
      <c r="B8" s="118"/>
      <c r="C8" s="118"/>
      <c r="D8" s="126"/>
    </row>
    <row r="9" ht="23.45" customHeight="1" spans="1:4">
      <c r="A9" s="127" t="s">
        <v>655</v>
      </c>
      <c r="B9" s="118"/>
      <c r="C9" s="118"/>
      <c r="D9" s="126"/>
    </row>
    <row r="10" ht="23.45" customHeight="1" spans="1:4">
      <c r="A10" s="118" t="s">
        <v>635</v>
      </c>
      <c r="B10" s="118"/>
      <c r="C10" s="118"/>
      <c r="D10" s="118"/>
    </row>
    <row r="11" ht="23.45" customHeight="1" spans="1:4">
      <c r="A11" s="127" t="s">
        <v>656</v>
      </c>
      <c r="B11" s="118"/>
      <c r="C11" s="118"/>
      <c r="D11" s="118"/>
    </row>
    <row r="12" ht="23.45" customHeight="1" spans="1:4">
      <c r="A12" s="128" t="s">
        <v>657</v>
      </c>
      <c r="B12" s="118"/>
      <c r="C12" s="118"/>
      <c r="D12" s="118"/>
    </row>
    <row r="13" ht="23.45" customHeight="1" spans="1:4">
      <c r="A13" s="128" t="s">
        <v>658</v>
      </c>
      <c r="B13" s="118"/>
      <c r="C13" s="118"/>
      <c r="D13" s="118"/>
    </row>
    <row r="14" ht="23.45" customHeight="1" spans="1:4">
      <c r="A14" s="128" t="s">
        <v>659</v>
      </c>
      <c r="B14" s="118"/>
      <c r="C14" s="118"/>
      <c r="D14" s="118"/>
    </row>
    <row r="15" ht="23.45" customHeight="1" spans="1:4">
      <c r="A15" s="118" t="s">
        <v>636</v>
      </c>
      <c r="B15" s="118"/>
      <c r="C15" s="118"/>
      <c r="D15" s="118"/>
    </row>
    <row r="16" ht="23.45" customHeight="1" spans="1:4">
      <c r="A16" s="118" t="s">
        <v>637</v>
      </c>
      <c r="B16" s="118"/>
      <c r="C16" s="118"/>
      <c r="D16" s="118"/>
    </row>
    <row r="17" ht="23.45" customHeight="1" spans="1:4">
      <c r="A17" s="118" t="s">
        <v>638</v>
      </c>
      <c r="B17" s="118"/>
      <c r="C17" s="118"/>
      <c r="D17" s="118"/>
    </row>
    <row r="18" ht="23.45" customHeight="1" spans="1:4">
      <c r="A18" s="124" t="s">
        <v>570</v>
      </c>
      <c r="B18" s="117">
        <v>263</v>
      </c>
      <c r="C18" s="117">
        <v>500</v>
      </c>
      <c r="D18" s="129">
        <f>B18/C18*100</f>
        <v>52.6</v>
      </c>
    </row>
    <row r="19" ht="23.45" customHeight="1" spans="1:4">
      <c r="A19" s="118" t="s">
        <v>639</v>
      </c>
      <c r="B19" s="118"/>
      <c r="C19" s="118"/>
      <c r="D19" s="118"/>
    </row>
    <row r="20" ht="23.45" customHeight="1" spans="1:4">
      <c r="A20" s="130" t="s">
        <v>640</v>
      </c>
      <c r="B20" s="118"/>
      <c r="C20" s="118"/>
      <c r="D20" s="118"/>
    </row>
    <row r="21" ht="23.45" customHeight="1" spans="1:4">
      <c r="A21" s="124" t="s">
        <v>107</v>
      </c>
      <c r="B21" s="117">
        <v>263</v>
      </c>
      <c r="C21" s="117">
        <v>500</v>
      </c>
      <c r="D21" s="129">
        <f t="shared" ref="D21" si="0">B21/C21*100</f>
        <v>52.6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topLeftCell="A4" workbookViewId="0">
      <selection activeCell="C30" sqref="C30:C34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spans="1:1">
      <c r="A1" s="24" t="s">
        <v>660</v>
      </c>
    </row>
    <row r="2" ht="26.45" customHeight="1" spans="1:4">
      <c r="A2" s="111" t="s">
        <v>661</v>
      </c>
      <c r="B2" s="111"/>
      <c r="C2" s="111"/>
      <c r="D2" s="111"/>
    </row>
    <row r="3" spans="1:4">
      <c r="A3" s="112"/>
      <c r="B3" s="113"/>
      <c r="C3" s="113"/>
      <c r="D3" s="114" t="s">
        <v>486</v>
      </c>
    </row>
    <row r="4" ht="44.25" customHeight="1" spans="1:4">
      <c r="A4" s="115" t="s">
        <v>487</v>
      </c>
      <c r="B4" s="115" t="s">
        <v>65</v>
      </c>
      <c r="C4" s="29" t="s">
        <v>66</v>
      </c>
      <c r="D4" s="29" t="s">
        <v>67</v>
      </c>
    </row>
    <row r="5" ht="18.6" customHeight="1" spans="1:4">
      <c r="A5" s="116" t="s">
        <v>643</v>
      </c>
      <c r="B5" s="117"/>
      <c r="C5" s="117"/>
      <c r="D5" s="117"/>
    </row>
    <row r="6" ht="18.6" customHeight="1" spans="1:4">
      <c r="A6" s="116" t="s">
        <v>662</v>
      </c>
      <c r="B6" s="118"/>
      <c r="C6" s="118"/>
      <c r="D6" s="118"/>
    </row>
    <row r="7" ht="18.6" customHeight="1" spans="1:4">
      <c r="A7" s="119" t="s">
        <v>663</v>
      </c>
      <c r="B7" s="118"/>
      <c r="C7" s="118"/>
      <c r="D7" s="118"/>
    </row>
    <row r="8" ht="18.6" customHeight="1" spans="1:4">
      <c r="A8" s="119" t="s">
        <v>664</v>
      </c>
      <c r="B8" s="118"/>
      <c r="C8" s="118"/>
      <c r="D8" s="118"/>
    </row>
    <row r="9" ht="18.6" customHeight="1" spans="1:4">
      <c r="A9" s="119" t="s">
        <v>665</v>
      </c>
      <c r="B9" s="118"/>
      <c r="C9" s="118"/>
      <c r="D9" s="118"/>
    </row>
    <row r="10" ht="18.6" customHeight="1" spans="1:4">
      <c r="A10" s="119" t="s">
        <v>666</v>
      </c>
      <c r="B10" s="118"/>
      <c r="C10" s="118"/>
      <c r="D10" s="118"/>
    </row>
    <row r="11" ht="18.6" customHeight="1" spans="1:4">
      <c r="A11" s="119" t="s">
        <v>667</v>
      </c>
      <c r="B11" s="118"/>
      <c r="C11" s="118"/>
      <c r="D11" s="118"/>
    </row>
    <row r="12" ht="18.6" customHeight="1" spans="1:4">
      <c r="A12" s="119" t="s">
        <v>668</v>
      </c>
      <c r="B12" s="118"/>
      <c r="C12" s="118"/>
      <c r="D12" s="118"/>
    </row>
    <row r="13" ht="18.6" customHeight="1" spans="1:4">
      <c r="A13" s="119" t="s">
        <v>669</v>
      </c>
      <c r="B13" s="118"/>
      <c r="C13" s="118"/>
      <c r="D13" s="118"/>
    </row>
    <row r="14" ht="18.6" customHeight="1" spans="1:4">
      <c r="A14" s="119" t="s">
        <v>670</v>
      </c>
      <c r="B14" s="118"/>
      <c r="C14" s="118"/>
      <c r="D14" s="118"/>
    </row>
    <row r="15" ht="18.6" customHeight="1" spans="1:4">
      <c r="A15" s="116" t="s">
        <v>644</v>
      </c>
      <c r="B15" s="120">
        <v>184</v>
      </c>
      <c r="C15" s="120"/>
      <c r="D15" s="120"/>
    </row>
    <row r="16" ht="18.6" customHeight="1" spans="1:4">
      <c r="A16" s="121" t="s">
        <v>671</v>
      </c>
      <c r="B16" s="122"/>
      <c r="C16" s="122"/>
      <c r="D16" s="122"/>
    </row>
    <row r="17" ht="18.6" customHeight="1" spans="1:4">
      <c r="A17" s="119" t="s">
        <v>672</v>
      </c>
      <c r="B17" s="122"/>
      <c r="C17" s="122"/>
      <c r="D17" s="122"/>
    </row>
    <row r="18" ht="18.6" customHeight="1" spans="1:4">
      <c r="A18" s="119" t="s">
        <v>673</v>
      </c>
      <c r="B18" s="122"/>
      <c r="C18" s="122"/>
      <c r="D18" s="122"/>
    </row>
    <row r="19" ht="18.6" customHeight="1" spans="1:4">
      <c r="A19" s="119" t="s">
        <v>674</v>
      </c>
      <c r="B19" s="122"/>
      <c r="C19" s="122"/>
      <c r="D19" s="122"/>
    </row>
    <row r="20" ht="18.6" customHeight="1" spans="1:4">
      <c r="A20" s="119" t="s">
        <v>675</v>
      </c>
      <c r="B20" s="122"/>
      <c r="C20" s="122"/>
      <c r="D20" s="122"/>
    </row>
    <row r="21" ht="18.6" customHeight="1" spans="1:4">
      <c r="A21" s="119" t="s">
        <v>676</v>
      </c>
      <c r="B21" s="122"/>
      <c r="C21" s="122"/>
      <c r="D21" s="122"/>
    </row>
    <row r="22" ht="18.6" customHeight="1" spans="1:4">
      <c r="A22" s="119" t="s">
        <v>677</v>
      </c>
      <c r="B22" s="122"/>
      <c r="C22" s="122"/>
      <c r="D22" s="122"/>
    </row>
    <row r="23" ht="18.6" customHeight="1" spans="1:4">
      <c r="A23" s="119" t="s">
        <v>678</v>
      </c>
      <c r="B23" s="122">
        <v>184</v>
      </c>
      <c r="C23" s="122"/>
      <c r="D23" s="122"/>
    </row>
    <row r="24" ht="18.6" customHeight="1" spans="1:4">
      <c r="A24" s="116" t="s">
        <v>645</v>
      </c>
      <c r="B24" s="120"/>
      <c r="C24" s="120"/>
      <c r="D24" s="120"/>
    </row>
    <row r="25" ht="18.6" customHeight="1" spans="1:4">
      <c r="A25" s="116" t="s">
        <v>679</v>
      </c>
      <c r="B25" s="122"/>
      <c r="C25" s="122"/>
      <c r="D25" s="122"/>
    </row>
    <row r="26" ht="18.6" customHeight="1" spans="1:4">
      <c r="A26" s="116" t="s">
        <v>646</v>
      </c>
      <c r="B26" s="120"/>
      <c r="C26" s="120"/>
      <c r="D26" s="120"/>
    </row>
    <row r="27" ht="18.6" customHeight="1" spans="1:4">
      <c r="A27" s="116" t="s">
        <v>680</v>
      </c>
      <c r="B27" s="122"/>
      <c r="C27" s="122"/>
      <c r="D27" s="122"/>
    </row>
    <row r="28" ht="18.6" customHeight="1" spans="1:4">
      <c r="A28" s="116" t="s">
        <v>681</v>
      </c>
      <c r="B28" s="122"/>
      <c r="C28" s="122"/>
      <c r="D28" s="122"/>
    </row>
    <row r="29" ht="18.6" customHeight="1" spans="1:4">
      <c r="A29" s="116" t="s">
        <v>682</v>
      </c>
      <c r="B29" s="122"/>
      <c r="C29" s="122"/>
      <c r="D29" s="122"/>
    </row>
    <row r="30" ht="18.6" customHeight="1" spans="1:4">
      <c r="A30" s="116" t="s">
        <v>647</v>
      </c>
      <c r="B30" s="118"/>
      <c r="C30" s="118">
        <v>350</v>
      </c>
      <c r="D30" s="123">
        <f>B30/C30*100</f>
        <v>0</v>
      </c>
    </row>
    <row r="31" ht="18.6" customHeight="1" spans="1:4">
      <c r="A31" s="124" t="s">
        <v>136</v>
      </c>
      <c r="B31" s="118">
        <v>184</v>
      </c>
      <c r="C31" s="118">
        <v>350</v>
      </c>
      <c r="D31" s="123">
        <f t="shared" ref="D31:D34" si="0">B31/C31*100</f>
        <v>52.57</v>
      </c>
    </row>
    <row r="32" ht="18.6" customHeight="1" spans="1:4">
      <c r="A32" s="125" t="s">
        <v>648</v>
      </c>
      <c r="B32" s="118"/>
      <c r="C32" s="118"/>
      <c r="D32" s="123"/>
    </row>
    <row r="33" ht="18.6" customHeight="1" spans="1:4">
      <c r="A33" s="118" t="s">
        <v>649</v>
      </c>
      <c r="B33" s="118">
        <v>79</v>
      </c>
      <c r="C33" s="118">
        <v>150</v>
      </c>
      <c r="D33" s="123">
        <f t="shared" si="0"/>
        <v>52.67</v>
      </c>
    </row>
    <row r="34" ht="18.6" customHeight="1" spans="1:4">
      <c r="A34" s="124" t="s">
        <v>683</v>
      </c>
      <c r="B34" s="118">
        <f>B31+B33</f>
        <v>263</v>
      </c>
      <c r="C34" s="118">
        <v>500</v>
      </c>
      <c r="D34" s="123">
        <f t="shared" si="0"/>
        <v>52.6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opLeftCell="A22" workbookViewId="0">
      <selection activeCell="B21" sqref="B21"/>
    </sheetView>
  </sheetViews>
  <sheetFormatPr defaultColWidth="9" defaultRowHeight="14.25" outlineLevelCol="6"/>
  <cols>
    <col min="1" max="1" width="44.625" customWidth="1"/>
    <col min="2" max="2" width="13.625" customWidth="1"/>
    <col min="3" max="3" width="14" customWidth="1"/>
    <col min="4" max="4" width="15.125" customWidth="1"/>
  </cols>
  <sheetData>
    <row r="1" ht="18" customHeight="1" spans="1:2">
      <c r="A1" s="268" t="s">
        <v>61</v>
      </c>
      <c r="B1" s="269"/>
    </row>
    <row r="2" ht="20.25" spans="1:4">
      <c r="A2" s="235" t="s">
        <v>62</v>
      </c>
      <c r="B2" s="235"/>
      <c r="C2" s="235"/>
      <c r="D2" s="235"/>
    </row>
    <row r="3" spans="1:4">
      <c r="A3" s="236"/>
      <c r="B3" s="269"/>
      <c r="D3" s="224" t="s">
        <v>63</v>
      </c>
    </row>
    <row r="4" ht="44.45" customHeight="1" spans="1:4">
      <c r="A4" s="270" t="s">
        <v>64</v>
      </c>
      <c r="B4" s="150" t="s">
        <v>65</v>
      </c>
      <c r="C4" s="172" t="s">
        <v>66</v>
      </c>
      <c r="D4" s="29" t="s">
        <v>67</v>
      </c>
    </row>
    <row r="5" spans="1:4">
      <c r="A5" s="271" t="s">
        <v>68</v>
      </c>
      <c r="B5" s="272">
        <f>SUM(B6:B21)</f>
        <v>52122</v>
      </c>
      <c r="C5" s="293">
        <f>SUM(C6:C21)</f>
        <v>57769</v>
      </c>
      <c r="D5" s="273">
        <f>B5/C5*100</f>
        <v>90.22</v>
      </c>
    </row>
    <row r="6" spans="1:4">
      <c r="A6" s="274" t="s">
        <v>69</v>
      </c>
      <c r="B6" s="294">
        <v>15718</v>
      </c>
      <c r="C6" s="295">
        <v>22674</v>
      </c>
      <c r="D6" s="273">
        <f t="shared" ref="D6:D44" si="0">B6/C6*100</f>
        <v>69.32</v>
      </c>
    </row>
    <row r="7" spans="1:4">
      <c r="A7" s="274" t="s">
        <v>70</v>
      </c>
      <c r="B7" s="272">
        <v>0</v>
      </c>
      <c r="C7" s="293">
        <v>0</v>
      </c>
      <c r="D7" s="273"/>
    </row>
    <row r="8" spans="1:4">
      <c r="A8" s="274" t="s">
        <v>71</v>
      </c>
      <c r="B8" s="294">
        <v>5800</v>
      </c>
      <c r="C8" s="295">
        <v>6882</v>
      </c>
      <c r="D8" s="273">
        <f t="shared" si="0"/>
        <v>84.28</v>
      </c>
    </row>
    <row r="9" spans="1:7">
      <c r="A9" s="274" t="s">
        <v>72</v>
      </c>
      <c r="B9" s="272">
        <v>0</v>
      </c>
      <c r="C9" s="293">
        <v>0</v>
      </c>
      <c r="D9" s="273"/>
      <c r="G9" s="158"/>
    </row>
    <row r="10" spans="1:4">
      <c r="A10" s="274" t="s">
        <v>73</v>
      </c>
      <c r="B10" s="294">
        <v>2400</v>
      </c>
      <c r="C10" s="295">
        <v>2362</v>
      </c>
      <c r="D10" s="273">
        <f t="shared" si="0"/>
        <v>101.61</v>
      </c>
    </row>
    <row r="11" spans="1:4">
      <c r="A11" s="274" t="s">
        <v>74</v>
      </c>
      <c r="B11" s="294">
        <v>510</v>
      </c>
      <c r="C11" s="295">
        <v>834</v>
      </c>
      <c r="D11" s="273">
        <f t="shared" si="0"/>
        <v>61.15</v>
      </c>
    </row>
    <row r="12" spans="1:4">
      <c r="A12" s="274" t="s">
        <v>75</v>
      </c>
      <c r="B12" s="294">
        <v>1680</v>
      </c>
      <c r="C12" s="295">
        <v>3343</v>
      </c>
      <c r="D12" s="273">
        <f t="shared" si="0"/>
        <v>50.25</v>
      </c>
    </row>
    <row r="13" spans="1:4">
      <c r="A13" s="274" t="s">
        <v>76</v>
      </c>
      <c r="B13" s="294">
        <v>2425</v>
      </c>
      <c r="C13" s="295">
        <v>2487</v>
      </c>
      <c r="D13" s="273">
        <f t="shared" si="0"/>
        <v>97.51</v>
      </c>
    </row>
    <row r="14" spans="1:4">
      <c r="A14" s="274" t="s">
        <v>77</v>
      </c>
      <c r="B14" s="294">
        <v>1141</v>
      </c>
      <c r="C14" s="295">
        <v>828</v>
      </c>
      <c r="D14" s="273">
        <f t="shared" si="0"/>
        <v>137.8</v>
      </c>
    </row>
    <row r="15" spans="1:4">
      <c r="A15" s="274" t="s">
        <v>78</v>
      </c>
      <c r="B15" s="294">
        <v>2122</v>
      </c>
      <c r="C15" s="295">
        <v>1739</v>
      </c>
      <c r="D15" s="273">
        <f t="shared" si="0"/>
        <v>122.02</v>
      </c>
    </row>
    <row r="16" spans="1:4">
      <c r="A16" s="274" t="s">
        <v>79</v>
      </c>
      <c r="B16" s="294">
        <v>5346</v>
      </c>
      <c r="C16" s="295">
        <v>5120</v>
      </c>
      <c r="D16" s="273">
        <f t="shared" si="0"/>
        <v>104.41</v>
      </c>
    </row>
    <row r="17" spans="1:4">
      <c r="A17" s="274" t="s">
        <v>80</v>
      </c>
      <c r="B17" s="294">
        <v>850</v>
      </c>
      <c r="C17" s="295">
        <v>1371</v>
      </c>
      <c r="D17" s="273">
        <f t="shared" si="0"/>
        <v>62</v>
      </c>
    </row>
    <row r="18" spans="1:4">
      <c r="A18" s="274" t="s">
        <v>81</v>
      </c>
      <c r="B18" s="294">
        <v>7500</v>
      </c>
      <c r="C18" s="295">
        <v>2970</v>
      </c>
      <c r="D18" s="273">
        <f t="shared" si="0"/>
        <v>252.53</v>
      </c>
    </row>
    <row r="19" spans="1:4">
      <c r="A19" s="274" t="s">
        <v>82</v>
      </c>
      <c r="B19" s="296">
        <v>3520</v>
      </c>
      <c r="C19" s="295">
        <v>4088</v>
      </c>
      <c r="D19" s="273">
        <f t="shared" si="0"/>
        <v>86.11</v>
      </c>
    </row>
    <row r="20" spans="1:4">
      <c r="A20" s="274" t="s">
        <v>83</v>
      </c>
      <c r="B20" s="296">
        <v>3000</v>
      </c>
      <c r="C20" s="295">
        <v>3014</v>
      </c>
      <c r="D20" s="273">
        <f t="shared" si="0"/>
        <v>99.54</v>
      </c>
    </row>
    <row r="21" spans="1:4">
      <c r="A21" s="274" t="s">
        <v>84</v>
      </c>
      <c r="B21" s="296">
        <v>110</v>
      </c>
      <c r="C21" s="295">
        <v>57</v>
      </c>
      <c r="D21" s="273">
        <f t="shared" si="0"/>
        <v>192.98</v>
      </c>
    </row>
    <row r="22" spans="1:4">
      <c r="A22" s="271" t="s">
        <v>85</v>
      </c>
      <c r="B22" s="272">
        <f>SUM(B23:B30)</f>
        <v>37536</v>
      </c>
      <c r="C22" s="293">
        <f>SUM(C23:C30)</f>
        <v>29685</v>
      </c>
      <c r="D22" s="273">
        <f t="shared" si="0"/>
        <v>126.45</v>
      </c>
    </row>
    <row r="23" spans="1:4">
      <c r="A23" s="274" t="s">
        <v>86</v>
      </c>
      <c r="B23" s="296">
        <v>4900</v>
      </c>
      <c r="C23" s="295">
        <v>5544</v>
      </c>
      <c r="D23" s="273">
        <f t="shared" si="0"/>
        <v>88.38</v>
      </c>
    </row>
    <row r="24" spans="1:4">
      <c r="A24" s="274" t="s">
        <v>87</v>
      </c>
      <c r="B24" s="296">
        <v>3024</v>
      </c>
      <c r="C24" s="295">
        <v>5793</v>
      </c>
      <c r="D24" s="273">
        <f t="shared" si="0"/>
        <v>52.2</v>
      </c>
    </row>
    <row r="25" spans="1:4">
      <c r="A25" s="274" t="s">
        <v>88</v>
      </c>
      <c r="B25" s="296">
        <v>4451</v>
      </c>
      <c r="C25" s="295">
        <v>3917</v>
      </c>
      <c r="D25" s="273">
        <f t="shared" si="0"/>
        <v>113.63</v>
      </c>
    </row>
    <row r="26" spans="1:4">
      <c r="A26" s="274" t="s">
        <v>89</v>
      </c>
      <c r="B26" s="296">
        <v>0</v>
      </c>
      <c r="C26" s="295">
        <v>0</v>
      </c>
      <c r="D26" s="273"/>
    </row>
    <row r="27" spans="1:4">
      <c r="A27" s="274" t="s">
        <v>90</v>
      </c>
      <c r="B27" s="296">
        <v>20961</v>
      </c>
      <c r="C27" s="295">
        <v>2559</v>
      </c>
      <c r="D27" s="273">
        <f t="shared" si="0"/>
        <v>819.11</v>
      </c>
    </row>
    <row r="28" spans="1:4">
      <c r="A28" s="274" t="s">
        <v>91</v>
      </c>
      <c r="B28" s="272">
        <v>1200</v>
      </c>
      <c r="C28" s="295">
        <v>1398</v>
      </c>
      <c r="D28" s="273"/>
    </row>
    <row r="29" spans="1:4">
      <c r="A29" s="274" t="s">
        <v>92</v>
      </c>
      <c r="B29" s="272">
        <v>3000</v>
      </c>
      <c r="C29" s="295">
        <v>10474</v>
      </c>
      <c r="D29" s="273"/>
    </row>
    <row r="30" spans="1:4">
      <c r="A30" s="274" t="s">
        <v>93</v>
      </c>
      <c r="B30" s="296"/>
      <c r="C30" s="295">
        <v>0</v>
      </c>
      <c r="D30" s="273"/>
    </row>
    <row r="31" spans="1:4">
      <c r="A31" s="275" t="s">
        <v>94</v>
      </c>
      <c r="B31" s="272">
        <f>B5+B22</f>
        <v>89658</v>
      </c>
      <c r="C31" s="293">
        <f>C5+C22</f>
        <v>87454</v>
      </c>
      <c r="D31" s="273">
        <f t="shared" si="0"/>
        <v>102.52</v>
      </c>
    </row>
    <row r="32" spans="1:4">
      <c r="A32" s="276" t="s">
        <v>95</v>
      </c>
      <c r="B32" s="272">
        <v>0</v>
      </c>
      <c r="C32" s="293">
        <v>0</v>
      </c>
      <c r="D32" s="273"/>
    </row>
    <row r="33" spans="1:4">
      <c r="A33" s="276" t="s">
        <v>96</v>
      </c>
      <c r="B33" s="297">
        <f>B34+B38+B41+B40+B39+B42</f>
        <v>278474</v>
      </c>
      <c r="C33" s="298">
        <f>C34+C38+C41+C40+C39+C42</f>
        <v>273100</v>
      </c>
      <c r="D33" s="273">
        <f t="shared" si="0"/>
        <v>101.97</v>
      </c>
    </row>
    <row r="34" spans="1:4">
      <c r="A34" s="277" t="s">
        <v>97</v>
      </c>
      <c r="B34" s="272">
        <f>B35+B36+B37</f>
        <v>149208</v>
      </c>
      <c r="C34" s="293">
        <f>C35+C36+C37</f>
        <v>143991</v>
      </c>
      <c r="D34" s="273">
        <f t="shared" si="0"/>
        <v>103.62</v>
      </c>
    </row>
    <row r="35" spans="1:4">
      <c r="A35" s="278" t="s">
        <v>98</v>
      </c>
      <c r="B35" s="272">
        <v>6479</v>
      </c>
      <c r="C35" s="293">
        <v>6479</v>
      </c>
      <c r="D35" s="273">
        <f t="shared" si="0"/>
        <v>100</v>
      </c>
    </row>
    <row r="36" spans="1:4">
      <c r="A36" s="278" t="s">
        <v>99</v>
      </c>
      <c r="B36" s="272">
        <v>136462</v>
      </c>
      <c r="C36" s="293">
        <v>137512</v>
      </c>
      <c r="D36" s="273">
        <f t="shared" si="0"/>
        <v>99.24</v>
      </c>
    </row>
    <row r="37" spans="1:4">
      <c r="A37" s="278" t="s">
        <v>100</v>
      </c>
      <c r="B37" s="272">
        <v>6267</v>
      </c>
      <c r="C37" s="293">
        <v>0</v>
      </c>
      <c r="D37" s="273" t="e">
        <f t="shared" si="0"/>
        <v>#DIV/0!</v>
      </c>
    </row>
    <row r="38" spans="1:4">
      <c r="A38" s="279" t="s">
        <v>101</v>
      </c>
      <c r="B38" s="272">
        <v>0</v>
      </c>
      <c r="C38" s="293">
        <v>0</v>
      </c>
      <c r="D38" s="273"/>
    </row>
    <row r="39" spans="1:4">
      <c r="A39" s="280" t="s">
        <v>102</v>
      </c>
      <c r="B39" s="272">
        <v>62689</v>
      </c>
      <c r="C39" s="293">
        <v>57581</v>
      </c>
      <c r="D39" s="273">
        <f t="shared" si="0"/>
        <v>108.87</v>
      </c>
    </row>
    <row r="40" spans="1:4">
      <c r="A40" s="280" t="s">
        <v>103</v>
      </c>
      <c r="B40" s="272">
        <v>30003</v>
      </c>
      <c r="C40" s="293">
        <v>56108</v>
      </c>
      <c r="D40" s="273">
        <f t="shared" si="0"/>
        <v>53.47</v>
      </c>
    </row>
    <row r="41" spans="1:4">
      <c r="A41" s="277" t="s">
        <v>104</v>
      </c>
      <c r="B41" s="272">
        <v>14300</v>
      </c>
      <c r="C41" s="293">
        <v>0</v>
      </c>
      <c r="D41" s="273" t="e">
        <f t="shared" si="0"/>
        <v>#DIV/0!</v>
      </c>
    </row>
    <row r="42" spans="1:4">
      <c r="A42" s="282" t="s">
        <v>105</v>
      </c>
      <c r="B42" s="272">
        <v>22274</v>
      </c>
      <c r="C42" s="293">
        <v>15420</v>
      </c>
      <c r="D42" s="273"/>
    </row>
    <row r="43" spans="1:4">
      <c r="A43" s="280" t="s">
        <v>106</v>
      </c>
      <c r="B43" s="272">
        <v>0</v>
      </c>
      <c r="C43" s="293">
        <v>0</v>
      </c>
      <c r="D43" s="273"/>
    </row>
    <row r="44" spans="1:4">
      <c r="A44" s="275" t="s">
        <v>107</v>
      </c>
      <c r="B44" s="272">
        <f>B31+B32+B33</f>
        <v>368132</v>
      </c>
      <c r="C44" s="293">
        <f>C31+C32+C33</f>
        <v>360554</v>
      </c>
      <c r="D44" s="273">
        <f t="shared" si="0"/>
        <v>102.1</v>
      </c>
    </row>
    <row r="45" spans="1:2">
      <c r="A45" s="233"/>
      <c r="B45" s="269"/>
    </row>
    <row r="46" spans="1:2">
      <c r="A46" s="233"/>
      <c r="B46" s="269"/>
    </row>
    <row r="47" spans="1:2">
      <c r="A47" s="233"/>
      <c r="B47" s="269"/>
    </row>
    <row r="48" spans="1:2">
      <c r="A48" s="269"/>
      <c r="B48" s="269"/>
    </row>
    <row r="49" spans="1:2">
      <c r="A49" s="269"/>
      <c r="B49" s="269"/>
    </row>
    <row r="50" spans="1:2">
      <c r="A50" s="269"/>
      <c r="B50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B6" sqref="B6:B7"/>
    </sheetView>
  </sheetViews>
  <sheetFormatPr defaultColWidth="8.125" defaultRowHeight="14.25" outlineLevelCol="5"/>
  <cols>
    <col min="1" max="1" width="35.125" style="55" customWidth="1"/>
    <col min="2" max="2" width="16.5" style="55" customWidth="1"/>
    <col min="3" max="3" width="16.375" style="55" customWidth="1"/>
    <col min="4" max="4" width="19.875" style="87" customWidth="1"/>
    <col min="5" max="5" width="10.5" style="55" customWidth="1"/>
    <col min="6" max="6" width="9.125" style="55" customWidth="1"/>
    <col min="7" max="13" width="8.125" style="55"/>
    <col min="14" max="14" width="11.5" style="55" customWidth="1"/>
    <col min="15" max="16384" width="8.125" style="55"/>
  </cols>
  <sheetData>
    <row r="1" spans="1:1">
      <c r="A1" s="55" t="s">
        <v>684</v>
      </c>
    </row>
    <row r="2" ht="20.25" spans="1:4">
      <c r="A2" s="88" t="s">
        <v>685</v>
      </c>
      <c r="B2" s="88"/>
      <c r="C2" s="88"/>
      <c r="D2" s="88"/>
    </row>
    <row r="3" spans="1:4">
      <c r="A3" s="89"/>
      <c r="B3" s="54"/>
      <c r="D3" s="56" t="s">
        <v>486</v>
      </c>
    </row>
    <row r="4" s="84" customFormat="1" ht="44.25" customHeight="1" spans="1:4">
      <c r="A4" s="105" t="s">
        <v>487</v>
      </c>
      <c r="B4" s="58" t="s">
        <v>65</v>
      </c>
      <c r="C4" s="29" t="s">
        <v>66</v>
      </c>
      <c r="D4" s="29" t="s">
        <v>67</v>
      </c>
    </row>
    <row r="5" ht="21" customHeight="1" spans="1:4">
      <c r="A5" s="72" t="s">
        <v>686</v>
      </c>
      <c r="B5" s="91"/>
      <c r="C5" s="91"/>
      <c r="D5" s="64"/>
    </row>
    <row r="6" ht="21" customHeight="1" spans="1:4">
      <c r="A6" s="72" t="s">
        <v>687</v>
      </c>
      <c r="B6" s="79">
        <v>14744</v>
      </c>
      <c r="C6" s="79">
        <v>15144</v>
      </c>
      <c r="D6" s="64">
        <f>B6/C6</f>
        <v>0.974</v>
      </c>
    </row>
    <row r="7" ht="21" customHeight="1" spans="1:4">
      <c r="A7" s="72" t="s">
        <v>688</v>
      </c>
      <c r="B7" s="79">
        <v>28187</v>
      </c>
      <c r="C7" s="79">
        <v>26442</v>
      </c>
      <c r="D7" s="64">
        <f>B7/C7</f>
        <v>1.066</v>
      </c>
    </row>
    <row r="8" ht="21" customHeight="1" spans="1:4">
      <c r="A8" s="72" t="s">
        <v>689</v>
      </c>
      <c r="B8" s="106"/>
      <c r="C8" s="106"/>
      <c r="D8" s="107"/>
    </row>
    <row r="9" ht="21" customHeight="1" spans="1:6">
      <c r="A9" s="72" t="s">
        <v>690</v>
      </c>
      <c r="B9" s="106"/>
      <c r="C9" s="106"/>
      <c r="D9" s="107"/>
      <c r="F9" s="108"/>
    </row>
    <row r="10" ht="21" customHeight="1" spans="1:4">
      <c r="A10" s="94" t="s">
        <v>691</v>
      </c>
      <c r="B10" s="106"/>
      <c r="C10" s="106"/>
      <c r="D10" s="107"/>
    </row>
    <row r="11" ht="21" customHeight="1" spans="1:4">
      <c r="A11" s="95" t="s">
        <v>692</v>
      </c>
      <c r="B11" s="106"/>
      <c r="C11" s="106"/>
      <c r="D11" s="107"/>
    </row>
    <row r="12" ht="21" customHeight="1" spans="1:4">
      <c r="A12" s="94" t="s">
        <v>693</v>
      </c>
      <c r="B12" s="106"/>
      <c r="C12" s="106"/>
      <c r="D12" s="107"/>
    </row>
    <row r="13" ht="21" customHeight="1" spans="1:4">
      <c r="A13" s="72" t="s">
        <v>694</v>
      </c>
      <c r="B13" s="106"/>
      <c r="C13" s="106"/>
      <c r="D13" s="107"/>
    </row>
    <row r="14" ht="21" customHeight="1" spans="1:4">
      <c r="A14" s="72" t="s">
        <v>695</v>
      </c>
      <c r="B14" s="106"/>
      <c r="C14" s="106"/>
      <c r="D14" s="107"/>
    </row>
    <row r="15" ht="21" customHeight="1" spans="1:4">
      <c r="A15" s="72" t="s">
        <v>696</v>
      </c>
      <c r="B15" s="106"/>
      <c r="C15" s="106"/>
      <c r="D15" s="107"/>
    </row>
    <row r="16" ht="21" customHeight="1" spans="1:4">
      <c r="A16" s="109" t="s">
        <v>697</v>
      </c>
      <c r="B16" s="79">
        <v>42931</v>
      </c>
      <c r="C16" s="79">
        <v>41586</v>
      </c>
      <c r="D16" s="64">
        <f>B16/C16</f>
        <v>1.032</v>
      </c>
    </row>
    <row r="17" spans="1:4">
      <c r="A17" s="85"/>
      <c r="B17" s="85"/>
      <c r="C17" s="85"/>
      <c r="D17" s="110"/>
    </row>
  </sheetData>
  <mergeCells count="1">
    <mergeCell ref="A2:D2"/>
  </mergeCells>
  <conditionalFormatting sqref="D16">
    <cfRule type="cellIs" dxfId="0" priority="1" stopIfTrue="1" operator="lessThan">
      <formula>0</formula>
    </cfRule>
  </conditionalFormatting>
  <conditionalFormatting sqref="A5:A6">
    <cfRule type="expression" dxfId="1" priority="2" stopIfTrue="1">
      <formula>"len($A:$A)=3"</formula>
    </cfRule>
  </conditionalFormatting>
  <conditionalFormatting sqref="D5:D7">
    <cfRule type="cellIs" dxfId="0" priority="3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C16" sqref="B6:C16"/>
    </sheetView>
  </sheetViews>
  <sheetFormatPr defaultColWidth="8.125" defaultRowHeight="14.25" outlineLevelCol="5"/>
  <cols>
    <col min="1" max="1" width="37.125" style="55" customWidth="1"/>
    <col min="2" max="3" width="14.625" style="55" customWidth="1"/>
    <col min="4" max="4" width="18" style="87" customWidth="1"/>
    <col min="5" max="5" width="10.5" style="55" customWidth="1"/>
    <col min="6" max="6" width="9.125" style="55" customWidth="1"/>
    <col min="7" max="13" width="8.125" style="55"/>
    <col min="14" max="14" width="11.5" style="55" customWidth="1"/>
    <col min="15" max="16384" width="8.125" style="55"/>
  </cols>
  <sheetData>
    <row r="1" ht="19.9" customHeight="1" spans="1:1">
      <c r="A1" s="55" t="s">
        <v>698</v>
      </c>
    </row>
    <row r="2" ht="20.25" spans="1:4">
      <c r="A2" s="88" t="s">
        <v>699</v>
      </c>
      <c r="B2" s="88"/>
      <c r="C2" s="88"/>
      <c r="D2" s="88"/>
    </row>
    <row r="3" spans="1:4">
      <c r="A3" s="89"/>
      <c r="B3" s="54"/>
      <c r="D3" s="56" t="s">
        <v>486</v>
      </c>
    </row>
    <row r="4" s="84" customFormat="1" ht="45.75" customHeight="1" spans="1:4">
      <c r="A4" s="90" t="s">
        <v>487</v>
      </c>
      <c r="B4" s="58" t="s">
        <v>65</v>
      </c>
      <c r="C4" s="29" t="s">
        <v>66</v>
      </c>
      <c r="D4" s="29" t="s">
        <v>67</v>
      </c>
    </row>
    <row r="5" s="85" customFormat="1" ht="22.9" customHeight="1" spans="1:4">
      <c r="A5" s="72" t="s">
        <v>700</v>
      </c>
      <c r="B5" s="63"/>
      <c r="C5" s="91"/>
      <c r="D5" s="64"/>
    </row>
    <row r="6" s="85" customFormat="1" ht="22.9" customHeight="1" spans="1:4">
      <c r="A6" s="72" t="s">
        <v>701</v>
      </c>
      <c r="B6" s="92">
        <v>12244</v>
      </c>
      <c r="C6" s="92">
        <v>11107</v>
      </c>
      <c r="D6" s="64">
        <f>B6/C6</f>
        <v>1.102</v>
      </c>
    </row>
    <row r="7" s="85" customFormat="1" ht="22.9" customHeight="1" spans="1:4">
      <c r="A7" s="72" t="s">
        <v>702</v>
      </c>
      <c r="B7" s="92">
        <v>27797</v>
      </c>
      <c r="C7" s="92">
        <v>26435</v>
      </c>
      <c r="D7" s="64">
        <f>B7/C7</f>
        <v>1.052</v>
      </c>
    </row>
    <row r="8" s="85" customFormat="1" ht="22.9" customHeight="1" spans="1:4">
      <c r="A8" s="72" t="s">
        <v>703</v>
      </c>
      <c r="B8" s="63"/>
      <c r="C8" s="91"/>
      <c r="D8" s="64"/>
    </row>
    <row r="9" s="85" customFormat="1" ht="22.9" customHeight="1" spans="1:6">
      <c r="A9" s="72" t="s">
        <v>704</v>
      </c>
      <c r="B9" s="63"/>
      <c r="C9" s="91"/>
      <c r="D9" s="64"/>
      <c r="F9" s="93"/>
    </row>
    <row r="10" s="85" customFormat="1" ht="22.9" customHeight="1" spans="1:4">
      <c r="A10" s="94" t="s">
        <v>705</v>
      </c>
      <c r="B10" s="63"/>
      <c r="C10" s="91"/>
      <c r="D10" s="64"/>
    </row>
    <row r="11" s="85" customFormat="1" ht="22.9" customHeight="1" spans="1:4">
      <c r="A11" s="95" t="s">
        <v>706</v>
      </c>
      <c r="B11" s="63"/>
      <c r="C11" s="91"/>
      <c r="D11" s="64"/>
    </row>
    <row r="12" s="85" customFormat="1" ht="22.9" customHeight="1" spans="1:4">
      <c r="A12" s="94" t="s">
        <v>707</v>
      </c>
      <c r="B12" s="91"/>
      <c r="C12" s="96"/>
      <c r="D12" s="64"/>
    </row>
    <row r="13" s="86" customFormat="1" ht="22.9" customHeight="1" spans="1:4">
      <c r="A13" s="72" t="s">
        <v>708</v>
      </c>
      <c r="B13" s="97"/>
      <c r="C13" s="98"/>
      <c r="D13" s="99"/>
    </row>
    <row r="14" s="85" customFormat="1" ht="22.9" customHeight="1" spans="1:4">
      <c r="A14" s="72" t="s">
        <v>709</v>
      </c>
      <c r="B14" s="100"/>
      <c r="C14" s="100"/>
      <c r="D14" s="100"/>
    </row>
    <row r="15" s="85" customFormat="1" ht="22.9" customHeight="1" spans="1:4">
      <c r="A15" s="72" t="s">
        <v>710</v>
      </c>
      <c r="B15" s="101"/>
      <c r="C15" s="102"/>
      <c r="D15" s="64"/>
    </row>
    <row r="16" s="86" customFormat="1" ht="22.9" customHeight="1" spans="1:4">
      <c r="A16" s="103" t="s">
        <v>412</v>
      </c>
      <c r="B16" s="104">
        <f>B6+B7</f>
        <v>40041</v>
      </c>
      <c r="C16" s="100">
        <f>SUM(C5:C14)</f>
        <v>37542</v>
      </c>
      <c r="D16" s="64">
        <f>B16/C16</f>
        <v>1.067</v>
      </c>
    </row>
  </sheetData>
  <mergeCells count="1">
    <mergeCell ref="A2:D2"/>
  </mergeCells>
  <conditionalFormatting sqref="A5:A6">
    <cfRule type="expression" dxfId="1" priority="2" stopIfTrue="1">
      <formula>"len($A:$A)=3"</formula>
    </cfRule>
  </conditionalFormatting>
  <conditionalFormatting sqref="D15:D16 D5:D13">
    <cfRule type="cellIs" dxfId="0" priority="5" stopIfTrue="1" operator="lessThan">
      <formula>0</formula>
    </cfRule>
  </conditionalFormatting>
  <conditionalFormatting sqref="D15:D16 D6:D13">
    <cfRule type="cellIs" dxfId="0" priority="1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"/>
  <sheetViews>
    <sheetView workbookViewId="0">
      <selection activeCell="B19" sqref="B19:B21"/>
    </sheetView>
  </sheetViews>
  <sheetFormatPr defaultColWidth="9" defaultRowHeight="14.25" outlineLevelCol="3"/>
  <cols>
    <col min="1" max="1" width="37.375" style="50" customWidth="1"/>
    <col min="2" max="2" width="14.125" style="51" customWidth="1"/>
    <col min="3" max="3" width="14.125" style="50" customWidth="1"/>
    <col min="4" max="4" width="21.75" style="50" customWidth="1"/>
    <col min="5" max="16384" width="9" style="50"/>
  </cols>
  <sheetData>
    <row r="1" ht="19.35" customHeight="1" spans="1:1">
      <c r="A1" s="50" t="s">
        <v>711</v>
      </c>
    </row>
    <row r="2" ht="24.75" customHeight="1" spans="1:4">
      <c r="A2" s="52" t="s">
        <v>712</v>
      </c>
      <c r="B2" s="52"/>
      <c r="C2" s="52"/>
      <c r="D2" s="52"/>
    </row>
    <row r="3" ht="17.45" customHeight="1" spans="1:4">
      <c r="A3" s="53"/>
      <c r="B3" s="54"/>
      <c r="C3" s="55"/>
      <c r="D3" s="56" t="s">
        <v>486</v>
      </c>
    </row>
    <row r="4" ht="36.75" customHeight="1" spans="1:4">
      <c r="A4" s="57" t="s">
        <v>713</v>
      </c>
      <c r="B4" s="58" t="s">
        <v>65</v>
      </c>
      <c r="C4" s="29" t="s">
        <v>66</v>
      </c>
      <c r="D4" s="29" t="s">
        <v>67</v>
      </c>
    </row>
    <row r="5" ht="20.45" customHeight="1" spans="1:4">
      <c r="A5" s="59" t="s">
        <v>686</v>
      </c>
      <c r="B5" s="60"/>
      <c r="C5" s="60"/>
      <c r="D5" s="61"/>
    </row>
    <row r="6" ht="20.45" customHeight="1" spans="1:4">
      <c r="A6" s="62" t="s">
        <v>714</v>
      </c>
      <c r="B6" s="60"/>
      <c r="C6" s="60"/>
      <c r="D6" s="61"/>
    </row>
    <row r="7" ht="20.45" customHeight="1" spans="1:4">
      <c r="A7" s="62" t="s">
        <v>715</v>
      </c>
      <c r="B7" s="60"/>
      <c r="C7" s="60"/>
      <c r="D7" s="61"/>
    </row>
    <row r="8" ht="20.45" customHeight="1" spans="1:4">
      <c r="A8" s="62" t="s">
        <v>716</v>
      </c>
      <c r="B8" s="60"/>
      <c r="C8" s="60"/>
      <c r="D8" s="61"/>
    </row>
    <row r="9" ht="20.45" customHeight="1" spans="1:4">
      <c r="A9" s="62" t="s">
        <v>717</v>
      </c>
      <c r="B9" s="60"/>
      <c r="C9" s="60"/>
      <c r="D9" s="61"/>
    </row>
    <row r="10" ht="20.45" customHeight="1" spans="1:4">
      <c r="A10" s="78" t="s">
        <v>718</v>
      </c>
      <c r="B10" s="60"/>
      <c r="C10" s="60"/>
      <c r="D10" s="61"/>
    </row>
    <row r="11" ht="20.45" customHeight="1" spans="1:4">
      <c r="A11" s="59" t="s">
        <v>687</v>
      </c>
      <c r="B11" s="79">
        <v>14744</v>
      </c>
      <c r="C11" s="79">
        <v>15144</v>
      </c>
      <c r="D11" s="80">
        <f>B11/C11*100</f>
        <v>97.36</v>
      </c>
    </row>
    <row r="12" ht="20.45" customHeight="1" spans="1:4">
      <c r="A12" s="62" t="s">
        <v>714</v>
      </c>
      <c r="B12" s="79">
        <v>2199</v>
      </c>
      <c r="C12" s="79"/>
      <c r="D12" s="80"/>
    </row>
    <row r="13" ht="20.45" customHeight="1" spans="1:4">
      <c r="A13" s="62" t="s">
        <v>715</v>
      </c>
      <c r="B13" s="79">
        <v>12096</v>
      </c>
      <c r="C13" s="79">
        <v>15144</v>
      </c>
      <c r="D13" s="80">
        <f t="shared" ref="D13" si="0">B13/C13*100</f>
        <v>79.87</v>
      </c>
    </row>
    <row r="14" ht="20.45" customHeight="1" spans="1:4">
      <c r="A14" s="62" t="s">
        <v>716</v>
      </c>
      <c r="B14" s="66">
        <v>106</v>
      </c>
      <c r="C14" s="66"/>
      <c r="D14" s="80"/>
    </row>
    <row r="15" ht="20.45" customHeight="1" spans="1:4">
      <c r="A15" s="62" t="s">
        <v>717</v>
      </c>
      <c r="B15" s="66">
        <v>343</v>
      </c>
      <c r="C15" s="66"/>
      <c r="D15" s="80"/>
    </row>
    <row r="16" ht="20.45" customHeight="1" spans="1:4">
      <c r="A16" s="78" t="s">
        <v>718</v>
      </c>
      <c r="B16" s="66"/>
      <c r="C16" s="66"/>
      <c r="D16" s="67"/>
    </row>
    <row r="17" ht="20.45" customHeight="1" spans="1:4">
      <c r="A17" s="59" t="s">
        <v>688</v>
      </c>
      <c r="B17" s="66">
        <v>28187</v>
      </c>
      <c r="C17" s="66">
        <v>26442</v>
      </c>
      <c r="D17" s="67"/>
    </row>
    <row r="18" ht="20.45" customHeight="1" spans="1:4">
      <c r="A18" s="72" t="s">
        <v>714</v>
      </c>
      <c r="B18" s="66">
        <v>15712</v>
      </c>
      <c r="C18" s="66">
        <v>12877</v>
      </c>
      <c r="D18" s="67"/>
    </row>
    <row r="19" ht="20.45" customHeight="1" spans="1:4">
      <c r="A19" s="72" t="s">
        <v>715</v>
      </c>
      <c r="B19" s="66">
        <v>12000</v>
      </c>
      <c r="C19" s="66">
        <v>13000</v>
      </c>
      <c r="D19" s="67"/>
    </row>
    <row r="20" ht="20.45" customHeight="1" spans="1:4">
      <c r="A20" s="72" t="s">
        <v>716</v>
      </c>
      <c r="B20" s="66">
        <v>15</v>
      </c>
      <c r="C20" s="66">
        <v>15</v>
      </c>
      <c r="D20" s="67"/>
    </row>
    <row r="21" ht="20.45" customHeight="1" spans="1:4">
      <c r="A21" s="72" t="s">
        <v>717</v>
      </c>
      <c r="B21" s="66">
        <v>460</v>
      </c>
      <c r="C21" s="66">
        <v>550</v>
      </c>
      <c r="D21" s="67"/>
    </row>
    <row r="22" ht="20.45" customHeight="1" spans="1:4">
      <c r="A22" s="81" t="s">
        <v>718</v>
      </c>
      <c r="B22" s="66"/>
      <c r="C22" s="67"/>
      <c r="D22" s="67"/>
    </row>
    <row r="23" ht="20.45" customHeight="1" spans="1:4">
      <c r="A23" s="59" t="s">
        <v>689</v>
      </c>
      <c r="B23" s="66"/>
      <c r="C23" s="67"/>
      <c r="D23" s="67"/>
    </row>
    <row r="24" ht="20.45" customHeight="1" spans="1:4">
      <c r="A24" s="72" t="s">
        <v>714</v>
      </c>
      <c r="B24" s="66"/>
      <c r="C24" s="67"/>
      <c r="D24" s="67"/>
    </row>
    <row r="25" ht="20.45" customHeight="1" spans="1:4">
      <c r="A25" s="72" t="s">
        <v>715</v>
      </c>
      <c r="B25" s="66"/>
      <c r="C25" s="67"/>
      <c r="D25" s="67"/>
    </row>
    <row r="26" ht="20.45" customHeight="1" spans="1:4">
      <c r="A26" s="72" t="s">
        <v>716</v>
      </c>
      <c r="B26" s="66"/>
      <c r="C26" s="67"/>
      <c r="D26" s="67"/>
    </row>
    <row r="27" ht="20.45" customHeight="1" spans="1:4">
      <c r="A27" s="72" t="s">
        <v>717</v>
      </c>
      <c r="B27" s="66"/>
      <c r="C27" s="67"/>
      <c r="D27" s="67"/>
    </row>
    <row r="28" ht="20.45" customHeight="1" spans="1:4">
      <c r="A28" s="81" t="s">
        <v>718</v>
      </c>
      <c r="B28" s="66"/>
      <c r="C28" s="67"/>
      <c r="D28" s="67"/>
    </row>
    <row r="29" ht="20.45" customHeight="1" spans="1:4">
      <c r="A29" s="59" t="s">
        <v>690</v>
      </c>
      <c r="B29" s="66"/>
      <c r="C29" s="67"/>
      <c r="D29" s="67"/>
    </row>
    <row r="30" ht="20.45" customHeight="1" spans="1:4">
      <c r="A30" s="70" t="s">
        <v>719</v>
      </c>
      <c r="B30" s="66"/>
      <c r="C30" s="67"/>
      <c r="D30" s="67"/>
    </row>
    <row r="31" ht="20.45" customHeight="1" spans="1:4">
      <c r="A31" s="62" t="s">
        <v>714</v>
      </c>
      <c r="B31" s="66"/>
      <c r="C31" s="67"/>
      <c r="D31" s="67"/>
    </row>
    <row r="32" ht="20.45" customHeight="1" spans="1:4">
      <c r="A32" s="62" t="s">
        <v>715</v>
      </c>
      <c r="B32" s="66"/>
      <c r="C32" s="67"/>
      <c r="D32" s="67"/>
    </row>
    <row r="33" ht="20.45" customHeight="1" spans="1:4">
      <c r="A33" s="62" t="s">
        <v>716</v>
      </c>
      <c r="B33" s="66"/>
      <c r="C33" s="67"/>
      <c r="D33" s="67"/>
    </row>
    <row r="34" ht="20.45" customHeight="1" spans="1:4">
      <c r="A34" s="62" t="s">
        <v>717</v>
      </c>
      <c r="B34" s="66"/>
      <c r="C34" s="67"/>
      <c r="D34" s="67"/>
    </row>
    <row r="35" ht="20.45" customHeight="1" spans="1:4">
      <c r="A35" s="78" t="s">
        <v>718</v>
      </c>
      <c r="B35" s="66"/>
      <c r="C35" s="67"/>
      <c r="D35" s="67"/>
    </row>
    <row r="36" ht="20.45" customHeight="1" spans="1:4">
      <c r="A36" s="72" t="s">
        <v>692</v>
      </c>
      <c r="B36" s="66"/>
      <c r="C36" s="67"/>
      <c r="D36" s="67"/>
    </row>
    <row r="37" ht="20.45" customHeight="1" spans="1:4">
      <c r="A37" s="62" t="s">
        <v>714</v>
      </c>
      <c r="B37" s="66"/>
      <c r="C37" s="67"/>
      <c r="D37" s="67"/>
    </row>
    <row r="38" ht="20.45" customHeight="1" spans="1:4">
      <c r="A38" s="62" t="s">
        <v>715</v>
      </c>
      <c r="B38" s="66"/>
      <c r="C38" s="67"/>
      <c r="D38" s="67"/>
    </row>
    <row r="39" ht="20.45" customHeight="1" spans="1:4">
      <c r="A39" s="62" t="s">
        <v>716</v>
      </c>
      <c r="B39" s="66"/>
      <c r="C39" s="67"/>
      <c r="D39" s="67"/>
    </row>
    <row r="40" ht="20.45" customHeight="1" spans="1:4">
      <c r="A40" s="62" t="s">
        <v>717</v>
      </c>
      <c r="B40" s="66"/>
      <c r="C40" s="67"/>
      <c r="D40" s="67"/>
    </row>
    <row r="41" ht="20.45" customHeight="1" spans="1:4">
      <c r="A41" s="62" t="s">
        <v>718</v>
      </c>
      <c r="B41" s="66"/>
      <c r="C41" s="67"/>
      <c r="D41" s="67"/>
    </row>
    <row r="42" ht="20.45" customHeight="1" spans="1:4">
      <c r="A42" s="70" t="s">
        <v>720</v>
      </c>
      <c r="B42" s="66"/>
      <c r="C42" s="67"/>
      <c r="D42" s="67"/>
    </row>
    <row r="43" ht="20.45" customHeight="1" spans="1:4">
      <c r="A43" s="70" t="s">
        <v>721</v>
      </c>
      <c r="B43" s="66"/>
      <c r="C43" s="67"/>
      <c r="D43" s="67"/>
    </row>
    <row r="44" ht="20.45" customHeight="1" spans="1:4">
      <c r="A44" s="70" t="s">
        <v>722</v>
      </c>
      <c r="B44" s="66"/>
      <c r="C44" s="67"/>
      <c r="D44" s="67"/>
    </row>
    <row r="45" ht="20.45" customHeight="1" spans="1:4">
      <c r="A45" s="70" t="s">
        <v>723</v>
      </c>
      <c r="B45" s="66"/>
      <c r="C45" s="67"/>
      <c r="D45" s="67"/>
    </row>
    <row r="46" ht="20.45" customHeight="1" spans="1:4">
      <c r="A46" s="74" t="s">
        <v>717</v>
      </c>
      <c r="B46" s="66"/>
      <c r="C46" s="67"/>
      <c r="D46" s="67"/>
    </row>
    <row r="47" ht="20.45" customHeight="1" spans="1:4">
      <c r="A47" s="74" t="s">
        <v>718</v>
      </c>
      <c r="B47" s="66"/>
      <c r="C47" s="67"/>
      <c r="D47" s="67"/>
    </row>
    <row r="48" ht="20.45" customHeight="1" spans="1:4">
      <c r="A48" s="59" t="s">
        <v>694</v>
      </c>
      <c r="B48" s="66"/>
      <c r="C48" s="67"/>
      <c r="D48" s="67"/>
    </row>
    <row r="49" ht="20.45" customHeight="1" spans="1:4">
      <c r="A49" s="62" t="s">
        <v>714</v>
      </c>
      <c r="B49" s="66"/>
      <c r="C49" s="67"/>
      <c r="D49" s="67"/>
    </row>
    <row r="50" ht="20.45" customHeight="1" spans="1:4">
      <c r="A50" s="62" t="s">
        <v>715</v>
      </c>
      <c r="B50" s="66"/>
      <c r="C50" s="67"/>
      <c r="D50" s="67"/>
    </row>
    <row r="51" ht="20.45" customHeight="1" spans="1:4">
      <c r="A51" s="62" t="s">
        <v>716</v>
      </c>
      <c r="B51" s="66"/>
      <c r="C51" s="67"/>
      <c r="D51" s="67"/>
    </row>
    <row r="52" ht="20.45" customHeight="1" spans="1:4">
      <c r="A52" s="62" t="s">
        <v>717</v>
      </c>
      <c r="B52" s="66"/>
      <c r="C52" s="67"/>
      <c r="D52" s="67"/>
    </row>
    <row r="53" ht="20.45" customHeight="1" spans="1:4">
      <c r="A53" s="62" t="s">
        <v>718</v>
      </c>
      <c r="B53" s="66"/>
      <c r="C53" s="67"/>
      <c r="D53" s="67"/>
    </row>
    <row r="54" ht="20.45" customHeight="1" spans="1:4">
      <c r="A54" s="59" t="s">
        <v>695</v>
      </c>
      <c r="B54" s="66"/>
      <c r="C54" s="67"/>
      <c r="D54" s="67"/>
    </row>
    <row r="55" ht="20.45" customHeight="1" spans="1:4">
      <c r="A55" s="62" t="s">
        <v>714</v>
      </c>
      <c r="B55" s="66"/>
      <c r="C55" s="67"/>
      <c r="D55" s="67"/>
    </row>
    <row r="56" ht="20.45" customHeight="1" spans="1:4">
      <c r="A56" s="62" t="s">
        <v>715</v>
      </c>
      <c r="B56" s="66"/>
      <c r="C56" s="67"/>
      <c r="D56" s="67"/>
    </row>
    <row r="57" ht="20.45" customHeight="1" spans="1:4">
      <c r="A57" s="62" t="s">
        <v>716</v>
      </c>
      <c r="B57" s="66"/>
      <c r="C57" s="67"/>
      <c r="D57" s="67"/>
    </row>
    <row r="58" ht="20.45" customHeight="1" spans="1:4">
      <c r="A58" s="62" t="s">
        <v>717</v>
      </c>
      <c r="B58" s="66"/>
      <c r="C58" s="67"/>
      <c r="D58" s="67"/>
    </row>
    <row r="59" ht="20.45" customHeight="1" spans="1:4">
      <c r="A59" s="62" t="s">
        <v>718</v>
      </c>
      <c r="B59" s="66"/>
      <c r="C59" s="67"/>
      <c r="D59" s="67"/>
    </row>
    <row r="60" ht="20.45" customHeight="1" spans="1:4">
      <c r="A60" s="59" t="s">
        <v>696</v>
      </c>
      <c r="B60" s="66"/>
      <c r="C60" s="67"/>
      <c r="D60" s="67"/>
    </row>
    <row r="61" ht="20.45" customHeight="1" spans="1:4">
      <c r="A61" s="62" t="s">
        <v>714</v>
      </c>
      <c r="B61" s="66"/>
      <c r="C61" s="67"/>
      <c r="D61" s="67"/>
    </row>
    <row r="62" ht="20.45" customHeight="1" spans="1:4">
      <c r="A62" s="62" t="s">
        <v>715</v>
      </c>
      <c r="B62" s="66"/>
      <c r="C62" s="67"/>
      <c r="D62" s="67"/>
    </row>
    <row r="63" ht="20.45" customHeight="1" spans="1:4">
      <c r="A63" s="62" t="s">
        <v>716</v>
      </c>
      <c r="B63" s="66"/>
      <c r="C63" s="67"/>
      <c r="D63" s="67"/>
    </row>
    <row r="64" ht="20.45" customHeight="1" spans="1:4">
      <c r="A64" s="62" t="s">
        <v>717</v>
      </c>
      <c r="B64" s="66"/>
      <c r="C64" s="67"/>
      <c r="D64" s="67"/>
    </row>
    <row r="65" ht="20.45" customHeight="1" spans="1:4">
      <c r="A65" s="62" t="s">
        <v>718</v>
      </c>
      <c r="B65" s="82"/>
      <c r="C65" s="83"/>
      <c r="D65" s="83"/>
    </row>
  </sheetData>
  <mergeCells count="1">
    <mergeCell ref="A2:D2"/>
  </mergeCells>
  <conditionalFormatting sqref="A5:A16">
    <cfRule type="expression" dxfId="1" priority="6" stopIfTrue="1">
      <formula>"len($A:$A)=3"</formula>
    </cfRule>
  </conditionalFormatting>
  <conditionalFormatting sqref="A31:A35">
    <cfRule type="expression" dxfId="1" priority="5" stopIfTrue="1">
      <formula>"len($A:$A)=3"</formula>
    </cfRule>
  </conditionalFormatting>
  <conditionalFormatting sqref="A37:A41">
    <cfRule type="expression" dxfId="1" priority="4" stopIfTrue="1">
      <formula>"len($A:$A)=3"</formula>
    </cfRule>
  </conditionalFormatting>
  <conditionalFormatting sqref="A49:A53">
    <cfRule type="expression" dxfId="1" priority="3" stopIfTrue="1">
      <formula>"len($A:$A)=3"</formula>
    </cfRule>
  </conditionalFormatting>
  <conditionalFormatting sqref="A55:A59">
    <cfRule type="expression" dxfId="1" priority="2" stopIfTrue="1">
      <formula>"len($A:$A)=3"</formula>
    </cfRule>
  </conditionalFormatting>
  <conditionalFormatting sqref="A61:A65">
    <cfRule type="expression" dxfId="1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topLeftCell="A34" workbookViewId="0">
      <selection activeCell="G14" sqref="G14"/>
    </sheetView>
  </sheetViews>
  <sheetFormatPr defaultColWidth="9" defaultRowHeight="14.25" outlineLevelCol="3"/>
  <cols>
    <col min="1" max="1" width="46" style="50" customWidth="1"/>
    <col min="2" max="2" width="13" style="51" customWidth="1"/>
    <col min="3" max="3" width="13.375" style="50" customWidth="1"/>
    <col min="4" max="4" width="17.375" style="50" customWidth="1"/>
    <col min="5" max="16384" width="9" style="50"/>
  </cols>
  <sheetData>
    <row r="1" ht="19.35" customHeight="1" spans="1:1">
      <c r="A1" s="50" t="s">
        <v>724</v>
      </c>
    </row>
    <row r="2" ht="26.45" customHeight="1" spans="1:4">
      <c r="A2" s="52" t="s">
        <v>725</v>
      </c>
      <c r="B2" s="52"/>
      <c r="C2" s="52"/>
      <c r="D2" s="52"/>
    </row>
    <row r="3" ht="17.45" customHeight="1" spans="1:4">
      <c r="A3" s="53"/>
      <c r="B3" s="54"/>
      <c r="C3" s="55"/>
      <c r="D3" s="56" t="s">
        <v>486</v>
      </c>
    </row>
    <row r="4" ht="44.45" customHeight="1" spans="1:4">
      <c r="A4" s="57" t="s">
        <v>713</v>
      </c>
      <c r="B4" s="58" t="s">
        <v>65</v>
      </c>
      <c r="C4" s="29" t="s">
        <v>66</v>
      </c>
      <c r="D4" s="29" t="s">
        <v>67</v>
      </c>
    </row>
    <row r="5" ht="22.9" customHeight="1" spans="1:4">
      <c r="A5" s="59" t="s">
        <v>700</v>
      </c>
      <c r="B5" s="60"/>
      <c r="C5" s="60"/>
      <c r="D5" s="61"/>
    </row>
    <row r="6" ht="22.9" customHeight="1" spans="1:4">
      <c r="A6" s="62" t="s">
        <v>726</v>
      </c>
      <c r="B6" s="60"/>
      <c r="C6" s="60"/>
      <c r="D6" s="61"/>
    </row>
    <row r="7" ht="22.9" customHeight="1" spans="1:4">
      <c r="A7" s="62" t="s">
        <v>727</v>
      </c>
      <c r="B7" s="60"/>
      <c r="C7" s="60"/>
      <c r="D7" s="61"/>
    </row>
    <row r="8" ht="22.9" customHeight="1" spans="1:4">
      <c r="A8" s="62" t="s">
        <v>728</v>
      </c>
      <c r="B8" s="60"/>
      <c r="C8" s="60"/>
      <c r="D8" s="61"/>
    </row>
    <row r="9" ht="22.9" customHeight="1" spans="1:4">
      <c r="A9" s="62" t="s">
        <v>729</v>
      </c>
      <c r="B9" s="60"/>
      <c r="C9" s="60"/>
      <c r="D9" s="61"/>
    </row>
    <row r="10" ht="22.9" customHeight="1" spans="1:4">
      <c r="A10" s="59" t="s">
        <v>701</v>
      </c>
      <c r="B10" s="63">
        <v>12244</v>
      </c>
      <c r="C10" s="63">
        <v>10234</v>
      </c>
      <c r="D10" s="64">
        <f>B10/C10</f>
        <v>1.196</v>
      </c>
    </row>
    <row r="11" ht="22.9" customHeight="1" spans="1:4">
      <c r="A11" s="65" t="s">
        <v>730</v>
      </c>
      <c r="B11" s="63">
        <v>11123</v>
      </c>
      <c r="C11" s="63">
        <v>10234</v>
      </c>
      <c r="D11" s="64">
        <f>B11/C11</f>
        <v>1.087</v>
      </c>
    </row>
    <row r="12" ht="22.9" customHeight="1" spans="1:4">
      <c r="A12" s="65" t="s">
        <v>731</v>
      </c>
      <c r="B12" s="66">
        <v>571</v>
      </c>
      <c r="C12" s="66"/>
      <c r="D12" s="64"/>
    </row>
    <row r="13" ht="22.9" customHeight="1" spans="1:4">
      <c r="A13" s="65" t="s">
        <v>732</v>
      </c>
      <c r="B13" s="66">
        <v>535</v>
      </c>
      <c r="C13" s="66"/>
      <c r="D13" s="67"/>
    </row>
    <row r="14" ht="22.9" customHeight="1" spans="1:4">
      <c r="A14" s="65" t="s">
        <v>733</v>
      </c>
      <c r="B14" s="66">
        <v>15</v>
      </c>
      <c r="C14" s="66"/>
      <c r="D14" s="67"/>
    </row>
    <row r="15" ht="22.9" customHeight="1" spans="1:4">
      <c r="A15" s="59" t="s">
        <v>702</v>
      </c>
      <c r="B15" s="66">
        <v>27797</v>
      </c>
      <c r="C15" s="66">
        <v>26435</v>
      </c>
      <c r="D15" s="64">
        <f>B15/C15</f>
        <v>1.052</v>
      </c>
    </row>
    <row r="16" ht="22.9" customHeight="1" spans="1:4">
      <c r="A16" s="68" t="s">
        <v>734</v>
      </c>
      <c r="B16" s="66">
        <v>24813</v>
      </c>
      <c r="C16" s="66">
        <v>26435</v>
      </c>
      <c r="D16" s="64">
        <f>B16/C16</f>
        <v>0.939</v>
      </c>
    </row>
    <row r="17" ht="22.9" customHeight="1" spans="1:4">
      <c r="A17" s="68" t="s">
        <v>735</v>
      </c>
      <c r="B17" s="66">
        <v>2984</v>
      </c>
      <c r="C17" s="67"/>
      <c r="D17" s="67"/>
    </row>
    <row r="18" ht="22.9" customHeight="1" spans="1:4">
      <c r="A18" s="59" t="s">
        <v>703</v>
      </c>
      <c r="B18" s="66"/>
      <c r="C18" s="67"/>
      <c r="D18" s="67"/>
    </row>
    <row r="19" ht="22.9" customHeight="1" spans="1:4">
      <c r="A19" s="69" t="s">
        <v>736</v>
      </c>
      <c r="B19" s="66"/>
      <c r="C19" s="67"/>
      <c r="D19" s="67"/>
    </row>
    <row r="20" ht="22.9" customHeight="1" spans="1:4">
      <c r="A20" s="69" t="s">
        <v>737</v>
      </c>
      <c r="B20" s="66"/>
      <c r="C20" s="67"/>
      <c r="D20" s="67"/>
    </row>
    <row r="21" ht="22.9" customHeight="1" spans="1:4">
      <c r="A21" s="69" t="s">
        <v>738</v>
      </c>
      <c r="B21" s="66"/>
      <c r="C21" s="67"/>
      <c r="D21" s="67"/>
    </row>
    <row r="22" ht="22.9" customHeight="1" spans="1:4">
      <c r="A22" s="59" t="s">
        <v>704</v>
      </c>
      <c r="B22" s="66"/>
      <c r="C22" s="67"/>
      <c r="D22" s="67"/>
    </row>
    <row r="23" ht="22.9" customHeight="1" spans="1:4">
      <c r="A23" s="70" t="s">
        <v>705</v>
      </c>
      <c r="B23" s="66"/>
      <c r="C23" s="67"/>
      <c r="D23" s="67"/>
    </row>
    <row r="24" ht="22.9" customHeight="1" spans="1:4">
      <c r="A24" s="71" t="s">
        <v>739</v>
      </c>
      <c r="B24" s="66"/>
      <c r="C24" s="67"/>
      <c r="D24" s="67"/>
    </row>
    <row r="25" ht="22.9" customHeight="1" spans="1:4">
      <c r="A25" s="71" t="s">
        <v>740</v>
      </c>
      <c r="B25" s="66"/>
      <c r="C25" s="67"/>
      <c r="D25" s="67"/>
    </row>
    <row r="26" ht="22.9" customHeight="1" spans="1:4">
      <c r="A26" s="71" t="s">
        <v>741</v>
      </c>
      <c r="B26" s="66"/>
      <c r="C26" s="67"/>
      <c r="D26" s="67"/>
    </row>
    <row r="27" ht="22.9" customHeight="1" spans="1:4">
      <c r="A27" s="72" t="s">
        <v>706</v>
      </c>
      <c r="B27" s="66"/>
      <c r="C27" s="67"/>
      <c r="D27" s="67"/>
    </row>
    <row r="28" ht="22.9" customHeight="1" spans="1:4">
      <c r="A28" s="73" t="s">
        <v>742</v>
      </c>
      <c r="B28" s="66"/>
      <c r="C28" s="67"/>
      <c r="D28" s="67"/>
    </row>
    <row r="29" ht="22.9" customHeight="1" spans="1:4">
      <c r="A29" s="73" t="s">
        <v>743</v>
      </c>
      <c r="B29" s="66"/>
      <c r="C29" s="67"/>
      <c r="D29" s="67"/>
    </row>
    <row r="30" ht="22.9" customHeight="1" spans="1:4">
      <c r="A30" s="73" t="s">
        <v>744</v>
      </c>
      <c r="B30" s="66"/>
      <c r="C30" s="67"/>
      <c r="D30" s="67"/>
    </row>
    <row r="31" ht="22.9" customHeight="1" spans="1:4">
      <c r="A31" s="70" t="s">
        <v>707</v>
      </c>
      <c r="B31" s="66"/>
      <c r="C31" s="67"/>
      <c r="D31" s="67"/>
    </row>
    <row r="32" ht="22.9" customHeight="1" spans="1:4">
      <c r="A32" s="74" t="s">
        <v>745</v>
      </c>
      <c r="B32" s="66"/>
      <c r="C32" s="67"/>
      <c r="D32" s="67"/>
    </row>
    <row r="33" ht="22.9" customHeight="1" spans="1:4">
      <c r="A33" s="74" t="s">
        <v>743</v>
      </c>
      <c r="B33" s="66"/>
      <c r="C33" s="67"/>
      <c r="D33" s="67"/>
    </row>
    <row r="34" ht="22.9" customHeight="1" spans="1:4">
      <c r="A34" s="74" t="s">
        <v>746</v>
      </c>
      <c r="B34" s="66"/>
      <c r="C34" s="67"/>
      <c r="D34" s="67"/>
    </row>
    <row r="35" ht="22.9" customHeight="1" spans="1:4">
      <c r="A35" s="59" t="s">
        <v>708</v>
      </c>
      <c r="B35" s="66"/>
      <c r="C35" s="67"/>
      <c r="D35" s="67"/>
    </row>
    <row r="36" ht="22.9" customHeight="1" spans="1:4">
      <c r="A36" s="75" t="s">
        <v>747</v>
      </c>
      <c r="B36" s="66"/>
      <c r="C36" s="67"/>
      <c r="D36" s="67"/>
    </row>
    <row r="37" ht="22.9" customHeight="1" spans="1:4">
      <c r="A37" s="75" t="s">
        <v>748</v>
      </c>
      <c r="B37" s="66"/>
      <c r="C37" s="67"/>
      <c r="D37" s="67"/>
    </row>
    <row r="38" ht="22.9" customHeight="1" spans="1:4">
      <c r="A38" s="75" t="s">
        <v>749</v>
      </c>
      <c r="B38" s="66"/>
      <c r="C38" s="67"/>
      <c r="D38" s="67"/>
    </row>
    <row r="39" ht="22.9" customHeight="1" spans="1:4">
      <c r="A39" s="75" t="s">
        <v>750</v>
      </c>
      <c r="B39" s="66"/>
      <c r="C39" s="67"/>
      <c r="D39" s="67"/>
    </row>
    <row r="40" ht="22.9" customHeight="1" spans="1:4">
      <c r="A40" s="59" t="s">
        <v>709</v>
      </c>
      <c r="B40" s="66"/>
      <c r="C40" s="67"/>
      <c r="D40" s="67"/>
    </row>
    <row r="41" ht="22.9" customHeight="1" spans="1:4">
      <c r="A41" s="76" t="s">
        <v>751</v>
      </c>
      <c r="B41" s="66"/>
      <c r="C41" s="67"/>
      <c r="D41" s="67"/>
    </row>
    <row r="42" ht="22.9" customHeight="1" spans="1:4">
      <c r="A42" s="76" t="s">
        <v>752</v>
      </c>
      <c r="B42" s="66"/>
      <c r="C42" s="67"/>
      <c r="D42" s="67"/>
    </row>
    <row r="43" ht="22.9" customHeight="1" spans="1:4">
      <c r="A43" s="76" t="s">
        <v>728</v>
      </c>
      <c r="B43" s="66"/>
      <c r="C43" s="67"/>
      <c r="D43" s="67"/>
    </row>
    <row r="44" ht="22.9" customHeight="1" spans="1:4">
      <c r="A44" s="76" t="s">
        <v>753</v>
      </c>
      <c r="B44" s="66"/>
      <c r="C44" s="67"/>
      <c r="D44" s="67"/>
    </row>
    <row r="45" ht="22.9" customHeight="1" spans="1:4">
      <c r="A45" s="76" t="s">
        <v>754</v>
      </c>
      <c r="B45" s="66"/>
      <c r="C45" s="67"/>
      <c r="D45" s="67"/>
    </row>
    <row r="46" ht="22.9" customHeight="1" spans="1:4">
      <c r="A46" s="59" t="s">
        <v>710</v>
      </c>
      <c r="B46" s="66"/>
      <c r="C46" s="67"/>
      <c r="D46" s="67"/>
    </row>
    <row r="47" ht="22.9" customHeight="1" spans="1:4">
      <c r="A47" s="77" t="s">
        <v>755</v>
      </c>
      <c r="B47" s="66"/>
      <c r="C47" s="67"/>
      <c r="D47" s="67"/>
    </row>
    <row r="48" ht="22.9" customHeight="1" spans="1:4">
      <c r="A48" s="77" t="s">
        <v>756</v>
      </c>
      <c r="B48" s="66"/>
      <c r="C48" s="67"/>
      <c r="D48" s="67"/>
    </row>
    <row r="49" ht="22.9" customHeight="1" spans="1:4">
      <c r="A49" s="77" t="s">
        <v>757</v>
      </c>
      <c r="B49" s="66"/>
      <c r="C49" s="67"/>
      <c r="D49" s="67"/>
    </row>
  </sheetData>
  <mergeCells count="1">
    <mergeCell ref="A2:D2"/>
  </mergeCells>
  <conditionalFormatting sqref="D10">
    <cfRule type="cellIs" dxfId="0" priority="4" stopIfTrue="1" operator="lessThan">
      <formula>0</formula>
    </cfRule>
  </conditionalFormatting>
  <conditionalFormatting sqref="D11">
    <cfRule type="cellIs" dxfId="0" priority="5" stopIfTrue="1" operator="lessThan">
      <formula>0</formula>
    </cfRule>
  </conditionalFormatting>
  <conditionalFormatting sqref="D12">
    <cfRule type="cellIs" dxfId="0" priority="1" stopIfTrue="1" operator="lessThan">
      <formula>0</formula>
    </cfRule>
  </conditionalFormatting>
  <conditionalFormatting sqref="D15">
    <cfRule type="cellIs" dxfId="0" priority="2" stopIfTrue="1" operator="lessThan">
      <formula>0</formula>
    </cfRule>
  </conditionalFormatting>
  <conditionalFormatting sqref="D16">
    <cfRule type="cellIs" dxfId="0" priority="3" stopIfTrue="1" operator="lessThan">
      <formula>0</formula>
    </cfRule>
  </conditionalFormatting>
  <conditionalFormatting sqref="A5:A14">
    <cfRule type="expression" dxfId="1" priority="6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4"/>
  <sheetViews>
    <sheetView workbookViewId="0">
      <selection activeCell="D6" sqref="D6"/>
    </sheetView>
  </sheetViews>
  <sheetFormatPr defaultColWidth="9" defaultRowHeight="14.25" outlineLevelCol="4"/>
  <cols>
    <col min="1" max="1" width="40.25" customWidth="1"/>
    <col min="2" max="2" width="15.75" customWidth="1"/>
    <col min="3" max="3" width="12.125" customWidth="1"/>
    <col min="4" max="4" width="11.75" customWidth="1"/>
    <col min="5" max="5" width="12.125" customWidth="1"/>
  </cols>
  <sheetData>
    <row r="1" ht="24.75" customHeight="1" spans="1:1">
      <c r="A1" s="24" t="s">
        <v>758</v>
      </c>
    </row>
    <row r="2" ht="37.5" customHeight="1" spans="1:5">
      <c r="A2" s="25" t="s">
        <v>759</v>
      </c>
      <c r="B2" s="25"/>
      <c r="C2" s="25"/>
      <c r="D2" s="25"/>
      <c r="E2" s="25"/>
    </row>
    <row r="3" ht="24.75" customHeight="1" spans="1:5">
      <c r="A3" s="26"/>
      <c r="B3" s="26"/>
      <c r="C3" s="26"/>
      <c r="D3" s="26"/>
      <c r="E3" s="27" t="s">
        <v>63</v>
      </c>
    </row>
    <row r="4" ht="21.75" customHeight="1" spans="1:5">
      <c r="A4" s="28" t="s">
        <v>760</v>
      </c>
      <c r="B4" s="28" t="s">
        <v>761</v>
      </c>
      <c r="C4" s="29" t="s">
        <v>762</v>
      </c>
      <c r="D4" s="30" t="s">
        <v>763</v>
      </c>
      <c r="E4" s="30"/>
    </row>
    <row r="5" ht="32.45" customHeight="1" spans="1:5">
      <c r="A5" s="28"/>
      <c r="B5" s="28"/>
      <c r="C5" s="29"/>
      <c r="D5" s="30" t="s">
        <v>764</v>
      </c>
      <c r="E5" s="30" t="s">
        <v>765</v>
      </c>
    </row>
    <row r="6" ht="24.95" customHeight="1" spans="1:5">
      <c r="A6" s="31" t="s">
        <v>111</v>
      </c>
      <c r="B6" s="32"/>
      <c r="C6" s="33">
        <v>213.89</v>
      </c>
      <c r="D6" s="34">
        <v>124</v>
      </c>
      <c r="E6" s="34"/>
    </row>
    <row r="7" ht="24.95" customHeight="1" spans="1:5">
      <c r="A7" s="35" t="s">
        <v>766</v>
      </c>
      <c r="B7" s="36" t="s">
        <v>767</v>
      </c>
      <c r="C7" s="37">
        <v>30</v>
      </c>
      <c r="D7" s="37">
        <v>30</v>
      </c>
      <c r="E7" s="34"/>
    </row>
    <row r="8" ht="24.95" customHeight="1" spans="1:5">
      <c r="A8" s="38" t="s">
        <v>768</v>
      </c>
      <c r="B8" s="36" t="s">
        <v>769</v>
      </c>
      <c r="C8" s="37">
        <v>10</v>
      </c>
      <c r="D8" s="37">
        <v>10</v>
      </c>
      <c r="E8" s="34"/>
    </row>
    <row r="9" ht="24.95" customHeight="1" spans="1:5">
      <c r="A9" s="38" t="s">
        <v>770</v>
      </c>
      <c r="B9" s="36" t="s">
        <v>769</v>
      </c>
      <c r="C9" s="37">
        <v>45</v>
      </c>
      <c r="D9" s="37">
        <v>45</v>
      </c>
      <c r="E9" s="34"/>
    </row>
    <row r="10" ht="24.95" customHeight="1" spans="1:5">
      <c r="A10" s="38" t="s">
        <v>771</v>
      </c>
      <c r="B10" s="36" t="s">
        <v>772</v>
      </c>
      <c r="C10" s="37">
        <v>45</v>
      </c>
      <c r="D10" s="37">
        <v>45</v>
      </c>
      <c r="E10" s="34"/>
    </row>
    <row r="11" ht="24.95" customHeight="1" spans="1:5">
      <c r="A11" s="38" t="s">
        <v>773</v>
      </c>
      <c r="B11" s="36" t="s">
        <v>774</v>
      </c>
      <c r="C11" s="37">
        <v>30</v>
      </c>
      <c r="D11" s="37">
        <v>30</v>
      </c>
      <c r="E11" s="34"/>
    </row>
    <row r="12" ht="24.95" customHeight="1" spans="1:5">
      <c r="A12" s="38" t="s">
        <v>775</v>
      </c>
      <c r="B12" s="36" t="s">
        <v>776</v>
      </c>
      <c r="C12" s="37">
        <v>42.69</v>
      </c>
      <c r="D12" s="37">
        <v>42.69</v>
      </c>
      <c r="E12" s="34"/>
    </row>
    <row r="13" ht="24.95" customHeight="1" spans="1:5">
      <c r="A13" s="38" t="s">
        <v>777</v>
      </c>
      <c r="B13" s="36" t="s">
        <v>778</v>
      </c>
      <c r="C13" s="37">
        <v>10</v>
      </c>
      <c r="D13" s="37">
        <v>10</v>
      </c>
      <c r="E13" s="34"/>
    </row>
    <row r="14" ht="24.95" customHeight="1" spans="1:5">
      <c r="A14" s="38" t="s">
        <v>779</v>
      </c>
      <c r="B14" s="36" t="s">
        <v>780</v>
      </c>
      <c r="C14" s="37">
        <v>1.2</v>
      </c>
      <c r="D14" s="37">
        <v>1.2</v>
      </c>
      <c r="E14" s="34"/>
    </row>
    <row r="15" ht="24.95" customHeight="1" spans="1:5">
      <c r="A15" s="31" t="s">
        <v>781</v>
      </c>
      <c r="B15" s="39"/>
      <c r="C15" s="33">
        <v>124</v>
      </c>
      <c r="D15" s="33">
        <v>124</v>
      </c>
      <c r="E15" s="34"/>
    </row>
    <row r="16" ht="24.95" customHeight="1" spans="1:5">
      <c r="A16" s="31" t="s">
        <v>782</v>
      </c>
      <c r="B16" s="32"/>
      <c r="C16" s="33">
        <v>2071</v>
      </c>
      <c r="D16" s="34"/>
      <c r="E16" s="34"/>
    </row>
    <row r="17" ht="24.95" customHeight="1" spans="1:5">
      <c r="A17" s="35" t="s">
        <v>783</v>
      </c>
      <c r="B17" s="36" t="s">
        <v>784</v>
      </c>
      <c r="C17" s="37">
        <v>463</v>
      </c>
      <c r="D17" s="37">
        <v>463</v>
      </c>
      <c r="E17" s="34"/>
    </row>
    <row r="18" ht="24.95" customHeight="1" spans="1:5">
      <c r="A18" s="38" t="s">
        <v>785</v>
      </c>
      <c r="B18" s="36" t="s">
        <v>784</v>
      </c>
      <c r="C18" s="37">
        <v>390</v>
      </c>
      <c r="D18" s="37">
        <v>390</v>
      </c>
      <c r="E18" s="34"/>
    </row>
    <row r="19" ht="24.95" customHeight="1" spans="1:5">
      <c r="A19" s="38" t="s">
        <v>786</v>
      </c>
      <c r="B19" s="36" t="s">
        <v>784</v>
      </c>
      <c r="C19" s="37">
        <v>1000</v>
      </c>
      <c r="D19" s="37">
        <v>1000</v>
      </c>
      <c r="E19" s="34"/>
    </row>
    <row r="20" ht="24.95" customHeight="1" spans="1:5">
      <c r="A20" s="38" t="s">
        <v>787</v>
      </c>
      <c r="B20" s="36" t="s">
        <v>788</v>
      </c>
      <c r="C20" s="37">
        <v>6</v>
      </c>
      <c r="D20" s="37">
        <v>6</v>
      </c>
      <c r="E20" s="34"/>
    </row>
    <row r="21" ht="24.95" customHeight="1" spans="1:5">
      <c r="A21" s="38" t="s">
        <v>789</v>
      </c>
      <c r="B21" s="36" t="s">
        <v>788</v>
      </c>
      <c r="C21" s="37">
        <v>4</v>
      </c>
      <c r="D21" s="37">
        <v>4</v>
      </c>
      <c r="E21" s="34"/>
    </row>
    <row r="22" ht="24.95" customHeight="1" spans="1:5">
      <c r="A22" s="38" t="s">
        <v>790</v>
      </c>
      <c r="B22" s="36" t="s">
        <v>788</v>
      </c>
      <c r="C22" s="37">
        <v>10</v>
      </c>
      <c r="D22" s="37">
        <v>10</v>
      </c>
      <c r="E22" s="34"/>
    </row>
    <row r="23" ht="24.95" customHeight="1" spans="1:5">
      <c r="A23" s="38" t="s">
        <v>791</v>
      </c>
      <c r="B23" s="36" t="s">
        <v>788</v>
      </c>
      <c r="C23" s="37">
        <v>102</v>
      </c>
      <c r="D23" s="37">
        <v>102</v>
      </c>
      <c r="E23" s="34"/>
    </row>
    <row r="24" ht="24.95" customHeight="1" spans="1:5">
      <c r="A24" s="38" t="s">
        <v>792</v>
      </c>
      <c r="B24" s="36" t="s">
        <v>788</v>
      </c>
      <c r="C24" s="37">
        <v>96</v>
      </c>
      <c r="D24" s="37">
        <v>96</v>
      </c>
      <c r="E24" s="34"/>
    </row>
    <row r="25" ht="24.95" customHeight="1" spans="1:5">
      <c r="A25" s="31" t="s">
        <v>793</v>
      </c>
      <c r="B25" s="36"/>
      <c r="C25" s="40">
        <v>10124.14</v>
      </c>
      <c r="D25" s="40">
        <v>10124.14</v>
      </c>
      <c r="E25" s="41"/>
    </row>
    <row r="26" ht="24.95" customHeight="1" spans="1:5">
      <c r="A26" s="35" t="s">
        <v>794</v>
      </c>
      <c r="B26" s="36" t="s">
        <v>795</v>
      </c>
      <c r="C26" s="37">
        <v>700</v>
      </c>
      <c r="D26" s="37">
        <v>700</v>
      </c>
      <c r="E26" s="41"/>
    </row>
    <row r="27" ht="24.95" customHeight="1" spans="1:5">
      <c r="A27" s="38" t="s">
        <v>796</v>
      </c>
      <c r="B27" s="36" t="s">
        <v>795</v>
      </c>
      <c r="C27" s="37">
        <v>421</v>
      </c>
      <c r="D27" s="37">
        <v>421</v>
      </c>
      <c r="E27" s="41"/>
    </row>
    <row r="28" ht="24.95" customHeight="1" spans="1:5">
      <c r="A28" s="38" t="s">
        <v>797</v>
      </c>
      <c r="B28" s="36" t="s">
        <v>798</v>
      </c>
      <c r="C28" s="37">
        <v>25.1</v>
      </c>
      <c r="D28" s="37">
        <v>25.1</v>
      </c>
      <c r="E28" s="41"/>
    </row>
    <row r="29" ht="24.95" customHeight="1" spans="1:5">
      <c r="A29" s="38" t="s">
        <v>799</v>
      </c>
      <c r="B29" s="36" t="s">
        <v>798</v>
      </c>
      <c r="C29" s="37">
        <v>413.13</v>
      </c>
      <c r="D29" s="37">
        <v>413.13</v>
      </c>
      <c r="E29" s="41"/>
    </row>
    <row r="30" ht="24.95" customHeight="1" spans="1:5">
      <c r="A30" s="38" t="s">
        <v>800</v>
      </c>
      <c r="B30" s="36" t="s">
        <v>798</v>
      </c>
      <c r="C30" s="37">
        <v>88</v>
      </c>
      <c r="D30" s="37">
        <v>88</v>
      </c>
      <c r="E30" s="41"/>
    </row>
    <row r="31" ht="24.95" customHeight="1" spans="1:5">
      <c r="A31" s="38" t="s">
        <v>801</v>
      </c>
      <c r="B31" s="36" t="s">
        <v>798</v>
      </c>
      <c r="C31" s="37">
        <v>100</v>
      </c>
      <c r="D31" s="37">
        <v>100</v>
      </c>
      <c r="E31" s="41"/>
    </row>
    <row r="32" ht="24.95" customHeight="1" spans="1:5">
      <c r="A32" s="38" t="s">
        <v>802</v>
      </c>
      <c r="B32" s="36" t="s">
        <v>798</v>
      </c>
      <c r="C32" s="37">
        <v>48</v>
      </c>
      <c r="D32" s="37">
        <v>48</v>
      </c>
      <c r="E32" s="41"/>
    </row>
    <row r="33" ht="24.95" customHeight="1" spans="1:5">
      <c r="A33" s="38" t="s">
        <v>803</v>
      </c>
      <c r="B33" s="36" t="s">
        <v>798</v>
      </c>
      <c r="C33" s="37">
        <v>22.83</v>
      </c>
      <c r="D33" s="37">
        <v>22.83</v>
      </c>
      <c r="E33" s="41"/>
    </row>
    <row r="34" ht="24.95" customHeight="1" spans="1:5">
      <c r="A34" s="38" t="s">
        <v>804</v>
      </c>
      <c r="B34" s="36" t="s">
        <v>798</v>
      </c>
      <c r="C34" s="37">
        <v>8</v>
      </c>
      <c r="D34" s="37">
        <v>8</v>
      </c>
      <c r="E34" s="41"/>
    </row>
    <row r="35" ht="24.95" customHeight="1" spans="1:5">
      <c r="A35" s="38" t="s">
        <v>804</v>
      </c>
      <c r="B35" s="36" t="s">
        <v>798</v>
      </c>
      <c r="C35" s="37">
        <v>48.3</v>
      </c>
      <c r="D35" s="37">
        <v>48.3</v>
      </c>
      <c r="E35" s="41"/>
    </row>
    <row r="36" ht="24.95" customHeight="1" spans="1:5">
      <c r="A36" s="38" t="s">
        <v>805</v>
      </c>
      <c r="B36" s="36" t="s">
        <v>798</v>
      </c>
      <c r="C36" s="37">
        <v>43</v>
      </c>
      <c r="D36" s="37">
        <v>43</v>
      </c>
      <c r="E36" s="41"/>
    </row>
    <row r="37" ht="24.95" customHeight="1" spans="1:5">
      <c r="A37" s="38" t="s">
        <v>806</v>
      </c>
      <c r="B37" s="36" t="s">
        <v>798</v>
      </c>
      <c r="C37" s="37">
        <v>2</v>
      </c>
      <c r="D37" s="37">
        <v>2</v>
      </c>
      <c r="E37" s="41"/>
    </row>
    <row r="38" ht="24.95" customHeight="1" spans="1:5">
      <c r="A38" s="38" t="s">
        <v>807</v>
      </c>
      <c r="B38" s="36" t="s">
        <v>798</v>
      </c>
      <c r="C38" s="37">
        <v>543</v>
      </c>
      <c r="D38" s="37">
        <v>543</v>
      </c>
      <c r="E38" s="41"/>
    </row>
    <row r="39" ht="24.95" customHeight="1" spans="1:5">
      <c r="A39" s="38" t="s">
        <v>808</v>
      </c>
      <c r="B39" s="36" t="s">
        <v>798</v>
      </c>
      <c r="C39" s="37">
        <v>919</v>
      </c>
      <c r="D39" s="37">
        <v>919</v>
      </c>
      <c r="E39" s="41"/>
    </row>
    <row r="40" ht="24.95" customHeight="1" spans="1:5">
      <c r="A40" s="38" t="s">
        <v>809</v>
      </c>
      <c r="B40" s="36" t="s">
        <v>798</v>
      </c>
      <c r="C40" s="37">
        <v>382</v>
      </c>
      <c r="D40" s="37">
        <v>382</v>
      </c>
      <c r="E40" s="41"/>
    </row>
    <row r="41" ht="24.95" customHeight="1" spans="1:5">
      <c r="A41" s="38" t="s">
        <v>810</v>
      </c>
      <c r="B41" s="36" t="s">
        <v>798</v>
      </c>
      <c r="C41" s="37">
        <v>5</v>
      </c>
      <c r="D41" s="37">
        <v>5</v>
      </c>
      <c r="E41" s="41"/>
    </row>
    <row r="42" ht="24.95" customHeight="1" spans="1:5">
      <c r="A42" s="38" t="s">
        <v>811</v>
      </c>
      <c r="B42" s="36" t="s">
        <v>798</v>
      </c>
      <c r="C42" s="37">
        <v>198.69</v>
      </c>
      <c r="D42" s="37">
        <v>198.69</v>
      </c>
      <c r="E42" s="41"/>
    </row>
    <row r="43" ht="24.95" customHeight="1" spans="1:5">
      <c r="A43" s="38" t="s">
        <v>812</v>
      </c>
      <c r="B43" s="36" t="s">
        <v>798</v>
      </c>
      <c r="C43" s="37">
        <v>34.5</v>
      </c>
      <c r="D43" s="37">
        <v>34.5</v>
      </c>
      <c r="E43" s="41"/>
    </row>
    <row r="44" ht="24.95" customHeight="1" spans="1:5">
      <c r="A44" s="38" t="s">
        <v>813</v>
      </c>
      <c r="B44" s="36" t="s">
        <v>798</v>
      </c>
      <c r="C44" s="37">
        <v>195</v>
      </c>
      <c r="D44" s="37">
        <v>195</v>
      </c>
      <c r="E44" s="41"/>
    </row>
    <row r="45" ht="24.95" customHeight="1" spans="1:5">
      <c r="A45" s="38" t="s">
        <v>814</v>
      </c>
      <c r="B45" s="36" t="s">
        <v>798</v>
      </c>
      <c r="C45" s="37">
        <v>4000</v>
      </c>
      <c r="D45" s="37">
        <v>4000</v>
      </c>
      <c r="E45" s="41"/>
    </row>
    <row r="46" ht="24.95" customHeight="1" spans="1:5">
      <c r="A46" s="38" t="s">
        <v>815</v>
      </c>
      <c r="B46" s="36" t="s">
        <v>798</v>
      </c>
      <c r="C46" s="37">
        <v>10</v>
      </c>
      <c r="D46" s="37">
        <v>10</v>
      </c>
      <c r="E46" s="41"/>
    </row>
    <row r="47" ht="24.95" customHeight="1" spans="1:5">
      <c r="A47" s="38" t="s">
        <v>816</v>
      </c>
      <c r="B47" s="36" t="s">
        <v>798</v>
      </c>
      <c r="C47" s="37">
        <v>30</v>
      </c>
      <c r="D47" s="37">
        <v>30</v>
      </c>
      <c r="E47" s="41"/>
    </row>
    <row r="48" ht="24.95" customHeight="1" spans="1:5">
      <c r="A48" s="38" t="s">
        <v>817</v>
      </c>
      <c r="B48" s="36" t="s">
        <v>798</v>
      </c>
      <c r="C48" s="37">
        <v>5</v>
      </c>
      <c r="D48" s="37">
        <v>5</v>
      </c>
      <c r="E48" s="41"/>
    </row>
    <row r="49" ht="24.95" customHeight="1" spans="1:5">
      <c r="A49" s="38" t="s">
        <v>818</v>
      </c>
      <c r="B49" s="36" t="s">
        <v>798</v>
      </c>
      <c r="C49" s="37">
        <v>46</v>
      </c>
      <c r="D49" s="37">
        <v>46</v>
      </c>
      <c r="E49" s="41"/>
    </row>
    <row r="50" ht="24.95" customHeight="1" spans="1:5">
      <c r="A50" s="38" t="s">
        <v>819</v>
      </c>
      <c r="B50" s="36" t="s">
        <v>798</v>
      </c>
      <c r="C50" s="37">
        <v>18.59</v>
      </c>
      <c r="D50" s="37">
        <v>18.59</v>
      </c>
      <c r="E50" s="41"/>
    </row>
    <row r="51" ht="24.95" customHeight="1" spans="1:5">
      <c r="A51" s="38" t="s">
        <v>820</v>
      </c>
      <c r="B51" s="36" t="s">
        <v>798</v>
      </c>
      <c r="C51" s="37">
        <v>1000</v>
      </c>
      <c r="D51" s="37">
        <v>1000</v>
      </c>
      <c r="E51" s="41"/>
    </row>
    <row r="52" ht="24.95" customHeight="1" spans="1:5">
      <c r="A52" s="38" t="s">
        <v>821</v>
      </c>
      <c r="B52" s="36" t="s">
        <v>798</v>
      </c>
      <c r="C52" s="37">
        <v>818</v>
      </c>
      <c r="D52" s="37">
        <v>818</v>
      </c>
      <c r="E52" s="41"/>
    </row>
    <row r="53" ht="24.95" customHeight="1" spans="1:5">
      <c r="A53" s="31" t="s">
        <v>822</v>
      </c>
      <c r="B53" s="42"/>
      <c r="C53" s="40">
        <f t="shared" ref="C53:C139" si="0">D53+E53</f>
        <v>6600</v>
      </c>
      <c r="D53" s="43">
        <f>D54+D55+D56</f>
        <v>6600</v>
      </c>
      <c r="E53" s="41"/>
    </row>
    <row r="54" ht="24.95" customHeight="1" spans="1:5">
      <c r="A54" s="35" t="s">
        <v>823</v>
      </c>
      <c r="B54" s="36" t="s">
        <v>824</v>
      </c>
      <c r="C54" s="37">
        <v>3000</v>
      </c>
      <c r="D54" s="37">
        <v>3000</v>
      </c>
      <c r="E54" s="41"/>
    </row>
    <row r="55" ht="24.95" customHeight="1" spans="1:5">
      <c r="A55" s="38" t="s">
        <v>825</v>
      </c>
      <c r="B55" s="36" t="s">
        <v>826</v>
      </c>
      <c r="C55" s="37">
        <v>3300</v>
      </c>
      <c r="D55" s="37">
        <v>3300</v>
      </c>
      <c r="E55" s="41"/>
    </row>
    <row r="56" ht="24.95" customHeight="1" spans="1:5">
      <c r="A56" s="38" t="s">
        <v>827</v>
      </c>
      <c r="B56" s="36" t="s">
        <v>780</v>
      </c>
      <c r="C56" s="37">
        <v>300</v>
      </c>
      <c r="D56" s="37">
        <v>300</v>
      </c>
      <c r="E56" s="41"/>
    </row>
    <row r="57" ht="24.95" customHeight="1" spans="1:5">
      <c r="A57" s="31" t="s">
        <v>828</v>
      </c>
      <c r="B57" s="44"/>
      <c r="C57" s="40">
        <v>1897</v>
      </c>
      <c r="D57" s="40">
        <v>1897</v>
      </c>
      <c r="E57" s="41"/>
    </row>
    <row r="58" ht="24.95" customHeight="1" spans="1:5">
      <c r="A58" s="38" t="s">
        <v>829</v>
      </c>
      <c r="B58" s="36" t="s">
        <v>830</v>
      </c>
      <c r="C58" s="40">
        <v>120</v>
      </c>
      <c r="D58" s="40">
        <v>120</v>
      </c>
      <c r="E58" s="41"/>
    </row>
    <row r="59" ht="24.95" customHeight="1" spans="1:5">
      <c r="A59" s="38" t="s">
        <v>831</v>
      </c>
      <c r="B59" s="36" t="s">
        <v>830</v>
      </c>
      <c r="C59" s="40">
        <v>125</v>
      </c>
      <c r="D59" s="40">
        <v>125</v>
      </c>
      <c r="E59" s="41"/>
    </row>
    <row r="60" ht="24.95" customHeight="1" spans="1:5">
      <c r="A60" s="38" t="s">
        <v>832</v>
      </c>
      <c r="B60" s="36" t="s">
        <v>830</v>
      </c>
      <c r="C60" s="40">
        <v>1000</v>
      </c>
      <c r="D60" s="40">
        <v>1000</v>
      </c>
      <c r="E60" s="41"/>
    </row>
    <row r="61" ht="24.95" customHeight="1" spans="1:5">
      <c r="A61" s="38" t="s">
        <v>833</v>
      </c>
      <c r="B61" s="36" t="s">
        <v>830</v>
      </c>
      <c r="C61" s="40">
        <v>652</v>
      </c>
      <c r="D61" s="40">
        <v>652</v>
      </c>
      <c r="E61" s="41"/>
    </row>
    <row r="62" ht="24.95" customHeight="1" spans="1:5">
      <c r="A62" s="31" t="s">
        <v>834</v>
      </c>
      <c r="B62" s="32"/>
      <c r="C62" s="40">
        <v>38759.12</v>
      </c>
      <c r="D62" s="40">
        <v>38759.12</v>
      </c>
      <c r="E62" s="41"/>
    </row>
    <row r="63" ht="24.95" customHeight="1" spans="1:5">
      <c r="A63" s="35" t="s">
        <v>835</v>
      </c>
      <c r="B63" s="36" t="s">
        <v>836</v>
      </c>
      <c r="C63" s="37">
        <v>5</v>
      </c>
      <c r="D63" s="37">
        <v>5</v>
      </c>
      <c r="E63" s="41"/>
    </row>
    <row r="64" ht="24.95" customHeight="1" spans="1:5">
      <c r="A64" s="38" t="s">
        <v>837</v>
      </c>
      <c r="B64" s="36" t="s">
        <v>838</v>
      </c>
      <c r="C64" s="37">
        <v>23</v>
      </c>
      <c r="D64" s="37">
        <v>23</v>
      </c>
      <c r="E64" s="41"/>
    </row>
    <row r="65" ht="24.95" customHeight="1" spans="1:5">
      <c r="A65" s="38" t="s">
        <v>839</v>
      </c>
      <c r="B65" s="36" t="s">
        <v>838</v>
      </c>
      <c r="C65" s="37">
        <v>69</v>
      </c>
      <c r="D65" s="37">
        <v>69</v>
      </c>
      <c r="E65" s="41"/>
    </row>
    <row r="66" ht="24.95" customHeight="1" spans="1:5">
      <c r="A66" s="38" t="s">
        <v>840</v>
      </c>
      <c r="B66" s="36" t="s">
        <v>841</v>
      </c>
      <c r="C66" s="37">
        <v>35</v>
      </c>
      <c r="D66" s="37">
        <v>35</v>
      </c>
      <c r="E66" s="41"/>
    </row>
    <row r="67" ht="24.95" customHeight="1" spans="1:5">
      <c r="A67" s="38" t="s">
        <v>842</v>
      </c>
      <c r="B67" s="36" t="s">
        <v>841</v>
      </c>
      <c r="C67" s="37">
        <v>88</v>
      </c>
      <c r="D67" s="37">
        <v>88</v>
      </c>
      <c r="E67" s="41"/>
    </row>
    <row r="68" ht="24.95" customHeight="1" spans="1:5">
      <c r="A68" s="38" t="s">
        <v>843</v>
      </c>
      <c r="B68" s="36" t="s">
        <v>841</v>
      </c>
      <c r="C68" s="37">
        <v>165</v>
      </c>
      <c r="D68" s="37">
        <v>165</v>
      </c>
      <c r="E68" s="41"/>
    </row>
    <row r="69" ht="24.95" customHeight="1" spans="1:5">
      <c r="A69" s="38" t="s">
        <v>844</v>
      </c>
      <c r="B69" s="36" t="s">
        <v>841</v>
      </c>
      <c r="C69" s="37">
        <v>30</v>
      </c>
      <c r="D69" s="37">
        <v>30</v>
      </c>
      <c r="E69" s="41"/>
    </row>
    <row r="70" ht="24.95" customHeight="1" spans="1:5">
      <c r="A70" s="38" t="s">
        <v>845</v>
      </c>
      <c r="B70" s="36" t="s">
        <v>841</v>
      </c>
      <c r="C70" s="37">
        <v>16</v>
      </c>
      <c r="D70" s="37">
        <v>16</v>
      </c>
      <c r="E70" s="41"/>
    </row>
    <row r="71" ht="24.95" customHeight="1" spans="1:5">
      <c r="A71" s="38" t="s">
        <v>846</v>
      </c>
      <c r="B71" s="36" t="s">
        <v>841</v>
      </c>
      <c r="C71" s="37">
        <v>14</v>
      </c>
      <c r="D71" s="37">
        <v>14</v>
      </c>
      <c r="E71" s="41"/>
    </row>
    <row r="72" ht="24.95" customHeight="1" spans="1:5">
      <c r="A72" s="38" t="s">
        <v>847</v>
      </c>
      <c r="B72" s="36" t="s">
        <v>841</v>
      </c>
      <c r="C72" s="37">
        <v>230</v>
      </c>
      <c r="D72" s="37">
        <v>230</v>
      </c>
      <c r="E72" s="41"/>
    </row>
    <row r="73" ht="24.95" customHeight="1" spans="1:5">
      <c r="A73" s="38" t="s">
        <v>848</v>
      </c>
      <c r="B73" s="36" t="s">
        <v>841</v>
      </c>
      <c r="C73" s="37">
        <v>845</v>
      </c>
      <c r="D73" s="37">
        <v>845</v>
      </c>
      <c r="E73" s="41"/>
    </row>
    <row r="74" ht="24.95" customHeight="1" spans="1:5">
      <c r="A74" s="38" t="s">
        <v>849</v>
      </c>
      <c r="B74" s="36" t="s">
        <v>841</v>
      </c>
      <c r="C74" s="37">
        <v>3590</v>
      </c>
      <c r="D74" s="37">
        <v>3590</v>
      </c>
      <c r="E74" s="41"/>
    </row>
    <row r="75" ht="24.95" customHeight="1" spans="1:5">
      <c r="A75" s="38" t="s">
        <v>850</v>
      </c>
      <c r="B75" s="36" t="s">
        <v>841</v>
      </c>
      <c r="C75" s="37">
        <v>11</v>
      </c>
      <c r="D75" s="37">
        <v>11</v>
      </c>
      <c r="E75" s="41"/>
    </row>
    <row r="76" ht="24.95" customHeight="1" spans="1:5">
      <c r="A76" s="38" t="s">
        <v>851</v>
      </c>
      <c r="B76" s="36" t="s">
        <v>841</v>
      </c>
      <c r="C76" s="37">
        <v>30</v>
      </c>
      <c r="D76" s="37">
        <v>30</v>
      </c>
      <c r="E76" s="41"/>
    </row>
    <row r="77" ht="24.95" customHeight="1" spans="1:5">
      <c r="A77" s="38" t="s">
        <v>852</v>
      </c>
      <c r="B77" s="36" t="s">
        <v>841</v>
      </c>
      <c r="C77" s="37">
        <v>1920</v>
      </c>
      <c r="D77" s="37">
        <v>1920</v>
      </c>
      <c r="E77" s="41"/>
    </row>
    <row r="78" ht="24.95" customHeight="1" spans="1:5">
      <c r="A78" s="38" t="s">
        <v>853</v>
      </c>
      <c r="B78" s="36" t="s">
        <v>841</v>
      </c>
      <c r="C78" s="37">
        <v>565</v>
      </c>
      <c r="D78" s="37">
        <v>565</v>
      </c>
      <c r="E78" s="41"/>
    </row>
    <row r="79" ht="24.95" customHeight="1" spans="1:5">
      <c r="A79" s="38" t="s">
        <v>854</v>
      </c>
      <c r="B79" s="36" t="s">
        <v>841</v>
      </c>
      <c r="C79" s="37">
        <v>6.1</v>
      </c>
      <c r="D79" s="37">
        <v>6.1</v>
      </c>
      <c r="E79" s="41"/>
    </row>
    <row r="80" ht="24.95" customHeight="1" spans="1:5">
      <c r="A80" s="38" t="s">
        <v>855</v>
      </c>
      <c r="B80" s="36" t="s">
        <v>841</v>
      </c>
      <c r="C80" s="37">
        <v>115</v>
      </c>
      <c r="D80" s="37">
        <v>115</v>
      </c>
      <c r="E80" s="41"/>
    </row>
    <row r="81" ht="24.95" customHeight="1" spans="1:5">
      <c r="A81" s="38" t="s">
        <v>856</v>
      </c>
      <c r="B81" s="36" t="s">
        <v>841</v>
      </c>
      <c r="C81" s="37">
        <v>340</v>
      </c>
      <c r="D81" s="37">
        <v>340</v>
      </c>
      <c r="E81" s="41"/>
    </row>
    <row r="82" ht="24.95" customHeight="1" spans="1:5">
      <c r="A82" s="38" t="s">
        <v>857</v>
      </c>
      <c r="B82" s="36" t="s">
        <v>841</v>
      </c>
      <c r="C82" s="37">
        <v>24</v>
      </c>
      <c r="D82" s="37">
        <v>24</v>
      </c>
      <c r="E82" s="41"/>
    </row>
    <row r="83" ht="24.95" customHeight="1" spans="1:5">
      <c r="A83" s="38" t="s">
        <v>858</v>
      </c>
      <c r="B83" s="36" t="s">
        <v>841</v>
      </c>
      <c r="C83" s="37">
        <v>339</v>
      </c>
      <c r="D83" s="37">
        <v>339</v>
      </c>
      <c r="E83" s="41"/>
    </row>
    <row r="84" ht="24.95" customHeight="1" spans="1:5">
      <c r="A84" s="38" t="s">
        <v>859</v>
      </c>
      <c r="B84" s="36" t="s">
        <v>860</v>
      </c>
      <c r="C84" s="37">
        <v>8</v>
      </c>
      <c r="D84" s="37">
        <v>8</v>
      </c>
      <c r="E84" s="41"/>
    </row>
    <row r="85" ht="24.95" customHeight="1" spans="1:5">
      <c r="A85" s="38" t="s">
        <v>861</v>
      </c>
      <c r="B85" s="36" t="s">
        <v>860</v>
      </c>
      <c r="C85" s="37">
        <v>15</v>
      </c>
      <c r="D85" s="37">
        <v>15</v>
      </c>
      <c r="E85" s="41"/>
    </row>
    <row r="86" ht="24.95" customHeight="1" spans="1:5">
      <c r="A86" s="38" t="s">
        <v>862</v>
      </c>
      <c r="B86" s="36" t="s">
        <v>860</v>
      </c>
      <c r="C86" s="37">
        <v>10</v>
      </c>
      <c r="D86" s="37">
        <v>10</v>
      </c>
      <c r="E86" s="41"/>
    </row>
    <row r="87" ht="24.95" customHeight="1" spans="1:5">
      <c r="A87" s="38" t="s">
        <v>863</v>
      </c>
      <c r="B87" s="36" t="s">
        <v>860</v>
      </c>
      <c r="C87" s="37">
        <v>383</v>
      </c>
      <c r="D87" s="37">
        <v>383</v>
      </c>
      <c r="E87" s="41"/>
    </row>
    <row r="88" ht="24.95" customHeight="1" spans="1:5">
      <c r="A88" s="38" t="s">
        <v>864</v>
      </c>
      <c r="B88" s="36" t="s">
        <v>860</v>
      </c>
      <c r="C88" s="37">
        <v>98</v>
      </c>
      <c r="D88" s="37">
        <v>98</v>
      </c>
      <c r="E88" s="41"/>
    </row>
    <row r="89" ht="24.95" customHeight="1" spans="1:5">
      <c r="A89" s="38" t="s">
        <v>865</v>
      </c>
      <c r="B89" s="36" t="s">
        <v>866</v>
      </c>
      <c r="C89" s="37">
        <v>1.02</v>
      </c>
      <c r="D89" s="37">
        <v>1.02</v>
      </c>
      <c r="E89" s="41"/>
    </row>
    <row r="90" ht="24.95" customHeight="1" spans="1:5">
      <c r="A90" s="38" t="s">
        <v>867</v>
      </c>
      <c r="B90" s="36" t="s">
        <v>866</v>
      </c>
      <c r="C90" s="37">
        <v>370</v>
      </c>
      <c r="D90" s="37">
        <v>370</v>
      </c>
      <c r="E90" s="41"/>
    </row>
    <row r="91" ht="24.95" customHeight="1" spans="1:5">
      <c r="A91" s="38" t="s">
        <v>868</v>
      </c>
      <c r="B91" s="36" t="s">
        <v>866</v>
      </c>
      <c r="C91" s="37">
        <v>400</v>
      </c>
      <c r="D91" s="37">
        <v>400</v>
      </c>
      <c r="E91" s="41"/>
    </row>
    <row r="92" ht="24.95" customHeight="1" spans="1:5">
      <c r="A92" s="38" t="s">
        <v>869</v>
      </c>
      <c r="B92" s="36" t="s">
        <v>866</v>
      </c>
      <c r="C92" s="37">
        <v>22</v>
      </c>
      <c r="D92" s="37">
        <v>22</v>
      </c>
      <c r="E92" s="41"/>
    </row>
    <row r="93" ht="24.95" customHeight="1" spans="1:5">
      <c r="A93" s="38" t="s">
        <v>870</v>
      </c>
      <c r="B93" s="36" t="s">
        <v>866</v>
      </c>
      <c r="C93" s="37">
        <v>55</v>
      </c>
      <c r="D93" s="37">
        <v>55</v>
      </c>
      <c r="E93" s="41"/>
    </row>
    <row r="94" ht="24.95" customHeight="1" spans="1:5">
      <c r="A94" s="38" t="s">
        <v>871</v>
      </c>
      <c r="B94" s="36" t="s">
        <v>866</v>
      </c>
      <c r="C94" s="37">
        <v>28</v>
      </c>
      <c r="D94" s="37">
        <v>28</v>
      </c>
      <c r="E94" s="41"/>
    </row>
    <row r="95" ht="24.95" customHeight="1" spans="1:5">
      <c r="A95" s="38" t="s">
        <v>872</v>
      </c>
      <c r="B95" s="36" t="s">
        <v>866</v>
      </c>
      <c r="C95" s="37">
        <v>1500</v>
      </c>
      <c r="D95" s="37">
        <v>1500</v>
      </c>
      <c r="E95" s="41"/>
    </row>
    <row r="96" ht="24.95" customHeight="1" spans="1:5">
      <c r="A96" s="38" t="s">
        <v>873</v>
      </c>
      <c r="B96" s="36" t="s">
        <v>874</v>
      </c>
      <c r="C96" s="37">
        <v>180</v>
      </c>
      <c r="D96" s="37">
        <v>180</v>
      </c>
      <c r="E96" s="41"/>
    </row>
    <row r="97" ht="24.95" customHeight="1" spans="1:5">
      <c r="A97" s="38" t="s">
        <v>875</v>
      </c>
      <c r="B97" s="36" t="s">
        <v>874</v>
      </c>
      <c r="C97" s="37">
        <v>12000</v>
      </c>
      <c r="D97" s="37">
        <v>12000</v>
      </c>
      <c r="E97" s="41"/>
    </row>
    <row r="98" ht="24.95" customHeight="1" spans="1:5">
      <c r="A98" s="38" t="s">
        <v>876</v>
      </c>
      <c r="B98" s="36" t="s">
        <v>874</v>
      </c>
      <c r="C98" s="37">
        <v>12000</v>
      </c>
      <c r="D98" s="37">
        <v>12000</v>
      </c>
      <c r="E98" s="41"/>
    </row>
    <row r="99" ht="24.95" customHeight="1" spans="1:5">
      <c r="A99" s="38" t="s">
        <v>877</v>
      </c>
      <c r="B99" s="36" t="s">
        <v>874</v>
      </c>
      <c r="C99" s="37">
        <v>2700</v>
      </c>
      <c r="D99" s="37">
        <v>2700</v>
      </c>
      <c r="E99" s="41"/>
    </row>
    <row r="100" ht="24.95" customHeight="1" spans="1:5">
      <c r="A100" s="38" t="s">
        <v>878</v>
      </c>
      <c r="B100" s="36" t="s">
        <v>874</v>
      </c>
      <c r="C100" s="37">
        <v>2</v>
      </c>
      <c r="D100" s="37">
        <v>2</v>
      </c>
      <c r="E100" s="41"/>
    </row>
    <row r="101" ht="24.95" customHeight="1" spans="1:5">
      <c r="A101" s="38" t="s">
        <v>879</v>
      </c>
      <c r="B101" s="36" t="s">
        <v>874</v>
      </c>
      <c r="C101" s="37">
        <v>27</v>
      </c>
      <c r="D101" s="37">
        <v>27</v>
      </c>
      <c r="E101" s="41"/>
    </row>
    <row r="102" ht="24.95" customHeight="1" spans="1:5">
      <c r="A102" s="38" t="s">
        <v>880</v>
      </c>
      <c r="B102" s="36" t="s">
        <v>780</v>
      </c>
      <c r="C102" s="37">
        <v>500</v>
      </c>
      <c r="D102" s="37">
        <v>500</v>
      </c>
      <c r="E102" s="41"/>
    </row>
    <row r="103" ht="24.95" customHeight="1" spans="1:5">
      <c r="A103" s="31" t="s">
        <v>881</v>
      </c>
      <c r="B103" s="32"/>
      <c r="C103" s="40">
        <v>9000.81</v>
      </c>
      <c r="D103" s="40">
        <v>9000.81</v>
      </c>
      <c r="E103" s="41"/>
    </row>
    <row r="104" ht="24.95" customHeight="1" spans="1:5">
      <c r="A104" s="38" t="s">
        <v>882</v>
      </c>
      <c r="B104" s="36" t="s">
        <v>883</v>
      </c>
      <c r="C104" s="37">
        <v>500</v>
      </c>
      <c r="D104" s="37">
        <v>500</v>
      </c>
      <c r="E104" s="41"/>
    </row>
    <row r="105" ht="24.95" customHeight="1" spans="1:5">
      <c r="A105" s="38" t="s">
        <v>884</v>
      </c>
      <c r="B105" s="36" t="s">
        <v>885</v>
      </c>
      <c r="C105" s="37">
        <v>1300</v>
      </c>
      <c r="D105" s="37">
        <v>1300</v>
      </c>
      <c r="E105" s="41"/>
    </row>
    <row r="106" ht="24.95" customHeight="1" spans="1:5">
      <c r="A106" s="38" t="s">
        <v>886</v>
      </c>
      <c r="B106" s="36" t="s">
        <v>885</v>
      </c>
      <c r="C106" s="37">
        <v>682</v>
      </c>
      <c r="D106" s="37">
        <v>682</v>
      </c>
      <c r="E106" s="41"/>
    </row>
    <row r="107" ht="24.95" customHeight="1" spans="1:5">
      <c r="A107" s="38" t="s">
        <v>887</v>
      </c>
      <c r="B107" s="36" t="s">
        <v>885</v>
      </c>
      <c r="C107" s="37">
        <v>27</v>
      </c>
      <c r="D107" s="37">
        <v>27</v>
      </c>
      <c r="E107" s="41"/>
    </row>
    <row r="108" ht="24.95" customHeight="1" spans="1:5">
      <c r="A108" s="38" t="s">
        <v>888</v>
      </c>
      <c r="B108" s="36" t="s">
        <v>885</v>
      </c>
      <c r="C108" s="37">
        <v>136</v>
      </c>
      <c r="D108" s="37">
        <v>136</v>
      </c>
      <c r="E108" s="41"/>
    </row>
    <row r="109" ht="24.95" customHeight="1" spans="1:5">
      <c r="A109" s="38" t="s">
        <v>889</v>
      </c>
      <c r="B109" s="36" t="s">
        <v>885</v>
      </c>
      <c r="C109" s="37">
        <v>635</v>
      </c>
      <c r="D109" s="37">
        <v>635</v>
      </c>
      <c r="E109" s="41"/>
    </row>
    <row r="110" ht="24.95" customHeight="1" spans="1:5">
      <c r="A110" s="38" t="s">
        <v>890</v>
      </c>
      <c r="B110" s="36" t="s">
        <v>885</v>
      </c>
      <c r="C110" s="37">
        <v>211</v>
      </c>
      <c r="D110" s="37">
        <v>211</v>
      </c>
      <c r="E110" s="41"/>
    </row>
    <row r="111" ht="24.95" customHeight="1" spans="1:5">
      <c r="A111" s="38" t="s">
        <v>891</v>
      </c>
      <c r="B111" s="36" t="s">
        <v>885</v>
      </c>
      <c r="C111" s="37">
        <v>309</v>
      </c>
      <c r="D111" s="37">
        <v>309</v>
      </c>
      <c r="E111" s="41"/>
    </row>
    <row r="112" ht="24.95" customHeight="1" spans="1:5">
      <c r="A112" s="38" t="s">
        <v>892</v>
      </c>
      <c r="B112" s="36" t="s">
        <v>885</v>
      </c>
      <c r="C112" s="37">
        <v>2234</v>
      </c>
      <c r="D112" s="37">
        <v>2234</v>
      </c>
      <c r="E112" s="41"/>
    </row>
    <row r="113" ht="24.95" customHeight="1" spans="1:5">
      <c r="A113" s="38" t="s">
        <v>893</v>
      </c>
      <c r="B113" s="36" t="s">
        <v>885</v>
      </c>
      <c r="C113" s="37">
        <v>2000</v>
      </c>
      <c r="D113" s="37">
        <v>2000</v>
      </c>
      <c r="E113" s="41"/>
    </row>
    <row r="114" ht="24.95" customHeight="1" spans="1:5">
      <c r="A114" s="38" t="s">
        <v>785</v>
      </c>
      <c r="B114" s="36" t="s">
        <v>885</v>
      </c>
      <c r="C114" s="37">
        <v>2</v>
      </c>
      <c r="D114" s="37">
        <v>2</v>
      </c>
      <c r="E114" s="41"/>
    </row>
    <row r="115" ht="24.95" customHeight="1" spans="1:5">
      <c r="A115" s="38" t="s">
        <v>894</v>
      </c>
      <c r="B115" s="36" t="s">
        <v>885</v>
      </c>
      <c r="C115" s="37">
        <v>122</v>
      </c>
      <c r="D115" s="37">
        <v>122</v>
      </c>
      <c r="E115" s="41"/>
    </row>
    <row r="116" ht="24.95" customHeight="1" spans="1:5">
      <c r="A116" s="38" t="s">
        <v>895</v>
      </c>
      <c r="B116" s="36" t="s">
        <v>885</v>
      </c>
      <c r="C116" s="37">
        <v>140</v>
      </c>
      <c r="D116" s="37">
        <v>140</v>
      </c>
      <c r="E116" s="41"/>
    </row>
    <row r="117" ht="24.95" customHeight="1" spans="1:5">
      <c r="A117" s="38" t="s">
        <v>896</v>
      </c>
      <c r="B117" s="36" t="s">
        <v>885</v>
      </c>
      <c r="C117" s="37">
        <v>36.81</v>
      </c>
      <c r="D117" s="37">
        <v>36.81</v>
      </c>
      <c r="E117" s="41"/>
    </row>
    <row r="118" ht="24.95" customHeight="1" spans="1:5">
      <c r="A118" s="38" t="s">
        <v>897</v>
      </c>
      <c r="B118" s="36" t="s">
        <v>898</v>
      </c>
      <c r="C118" s="37">
        <v>60</v>
      </c>
      <c r="D118" s="37">
        <v>60</v>
      </c>
      <c r="E118" s="41"/>
    </row>
    <row r="119" ht="24.95" customHeight="1" spans="1:5">
      <c r="A119" s="38" t="s">
        <v>899</v>
      </c>
      <c r="B119" s="36" t="s">
        <v>866</v>
      </c>
      <c r="C119" s="37">
        <v>75</v>
      </c>
      <c r="D119" s="37">
        <v>75</v>
      </c>
      <c r="E119" s="41"/>
    </row>
    <row r="120" ht="24.95" customHeight="1" spans="1:5">
      <c r="A120" s="38" t="s">
        <v>900</v>
      </c>
      <c r="B120" s="36" t="s">
        <v>874</v>
      </c>
      <c r="C120" s="37">
        <v>450</v>
      </c>
      <c r="D120" s="37">
        <v>450</v>
      </c>
      <c r="E120" s="41"/>
    </row>
    <row r="121" ht="24.95" customHeight="1" spans="1:5">
      <c r="A121" s="38" t="s">
        <v>901</v>
      </c>
      <c r="B121" s="36" t="s">
        <v>874</v>
      </c>
      <c r="C121" s="37">
        <v>50</v>
      </c>
      <c r="D121" s="37">
        <v>50</v>
      </c>
      <c r="E121" s="41"/>
    </row>
    <row r="122" ht="24.95" customHeight="1" spans="1:5">
      <c r="A122" s="38" t="s">
        <v>902</v>
      </c>
      <c r="B122" s="36" t="s">
        <v>874</v>
      </c>
      <c r="C122" s="37">
        <v>1</v>
      </c>
      <c r="D122" s="37">
        <v>1</v>
      </c>
      <c r="E122" s="41"/>
    </row>
    <row r="123" ht="24.95" customHeight="1" spans="1:5">
      <c r="A123" s="38" t="s">
        <v>903</v>
      </c>
      <c r="B123" s="36" t="s">
        <v>874</v>
      </c>
      <c r="C123" s="37">
        <v>30</v>
      </c>
      <c r="D123" s="37">
        <v>30</v>
      </c>
      <c r="E123" s="41"/>
    </row>
    <row r="124" ht="24.95" customHeight="1" spans="1:5">
      <c r="A124" s="31" t="s">
        <v>904</v>
      </c>
      <c r="B124" s="32"/>
      <c r="C124" s="40">
        <f t="shared" si="0"/>
        <v>7547.61</v>
      </c>
      <c r="D124" s="45">
        <f>SUM(D125:D128)</f>
        <v>7547.61</v>
      </c>
      <c r="E124" s="41"/>
    </row>
    <row r="125" ht="24.95" customHeight="1" spans="1:5">
      <c r="A125" s="38" t="s">
        <v>905</v>
      </c>
      <c r="B125" s="36" t="s">
        <v>906</v>
      </c>
      <c r="C125" s="37">
        <v>1300</v>
      </c>
      <c r="D125" s="37">
        <v>1300</v>
      </c>
      <c r="E125" s="41"/>
    </row>
    <row r="126" ht="24.95" customHeight="1" spans="1:5">
      <c r="A126" s="38" t="s">
        <v>907</v>
      </c>
      <c r="B126" s="36" t="s">
        <v>906</v>
      </c>
      <c r="C126" s="37">
        <v>2340</v>
      </c>
      <c r="D126" s="37">
        <v>2340</v>
      </c>
      <c r="E126" s="41"/>
    </row>
    <row r="127" ht="24.95" customHeight="1" spans="1:5">
      <c r="A127" s="38" t="s">
        <v>908</v>
      </c>
      <c r="B127" s="36" t="s">
        <v>909</v>
      </c>
      <c r="C127" s="37">
        <v>1614.2</v>
      </c>
      <c r="D127" s="37">
        <v>1614.2</v>
      </c>
      <c r="E127" s="41"/>
    </row>
    <row r="128" ht="24.95" customHeight="1" spans="1:5">
      <c r="A128" s="38" t="s">
        <v>910</v>
      </c>
      <c r="B128" s="36" t="s">
        <v>909</v>
      </c>
      <c r="C128" s="37">
        <v>2293.41</v>
      </c>
      <c r="D128" s="37">
        <v>2293.41</v>
      </c>
      <c r="E128" s="41"/>
    </row>
    <row r="129" ht="24.95" customHeight="1" spans="1:5">
      <c r="A129" s="31" t="s">
        <v>911</v>
      </c>
      <c r="B129" s="32"/>
      <c r="C129" s="40">
        <f t="shared" si="0"/>
        <v>31841</v>
      </c>
      <c r="D129" s="45">
        <f>SUM(D130:D138)</f>
        <v>14869</v>
      </c>
      <c r="E129" s="45">
        <f>SUM(E130:E138)</f>
        <v>16972</v>
      </c>
    </row>
    <row r="130" ht="24.95" customHeight="1" spans="1:5">
      <c r="A130" s="38" t="s">
        <v>912</v>
      </c>
      <c r="B130" s="36" t="s">
        <v>913</v>
      </c>
      <c r="C130" s="37">
        <v>11567</v>
      </c>
      <c r="D130" s="46"/>
      <c r="E130" s="37">
        <v>11567</v>
      </c>
    </row>
    <row r="131" ht="24.95" customHeight="1" spans="1:5">
      <c r="A131" s="38" t="s">
        <v>914</v>
      </c>
      <c r="B131" s="36" t="s">
        <v>906</v>
      </c>
      <c r="C131" s="37">
        <v>3328</v>
      </c>
      <c r="D131" s="37">
        <v>3328</v>
      </c>
      <c r="E131" s="45"/>
    </row>
    <row r="132" ht="24.95" customHeight="1" spans="1:5">
      <c r="A132" s="38" t="s">
        <v>907</v>
      </c>
      <c r="B132" s="36" t="s">
        <v>906</v>
      </c>
      <c r="C132" s="37">
        <v>700</v>
      </c>
      <c r="D132" s="47"/>
      <c r="E132" s="37">
        <v>700</v>
      </c>
    </row>
    <row r="133" ht="24.95" customHeight="1" spans="1:5">
      <c r="A133" s="38" t="s">
        <v>915</v>
      </c>
      <c r="B133" s="36" t="s">
        <v>909</v>
      </c>
      <c r="C133" s="37">
        <v>340</v>
      </c>
      <c r="D133" s="47"/>
      <c r="E133" s="37">
        <v>340</v>
      </c>
    </row>
    <row r="134" ht="24.95" customHeight="1" spans="1:5">
      <c r="A134" s="38" t="s">
        <v>916</v>
      </c>
      <c r="B134" s="36" t="s">
        <v>909</v>
      </c>
      <c r="C134" s="37">
        <v>360</v>
      </c>
      <c r="D134" s="47"/>
      <c r="E134" s="37">
        <v>360</v>
      </c>
    </row>
    <row r="135" ht="24.95" customHeight="1" spans="1:5">
      <c r="A135" s="38" t="s">
        <v>917</v>
      </c>
      <c r="B135" s="36" t="s">
        <v>918</v>
      </c>
      <c r="C135" s="37">
        <v>500</v>
      </c>
      <c r="D135" s="47"/>
      <c r="E135" s="37">
        <v>500</v>
      </c>
    </row>
    <row r="136" ht="24.95" customHeight="1" spans="1:5">
      <c r="A136" s="38" t="s">
        <v>919</v>
      </c>
      <c r="B136" s="36" t="s">
        <v>918</v>
      </c>
      <c r="C136" s="37">
        <v>500</v>
      </c>
      <c r="D136" s="47"/>
      <c r="E136" s="37">
        <v>500</v>
      </c>
    </row>
    <row r="137" ht="24.95" customHeight="1" spans="1:5">
      <c r="A137" s="38" t="s">
        <v>920</v>
      </c>
      <c r="B137" s="36" t="s">
        <v>921</v>
      </c>
      <c r="C137" s="37">
        <v>3005</v>
      </c>
      <c r="D137" s="47"/>
      <c r="E137" s="37">
        <v>3005</v>
      </c>
    </row>
    <row r="138" ht="24.95" customHeight="1" spans="1:5">
      <c r="A138" s="38" t="s">
        <v>922</v>
      </c>
      <c r="B138" s="36" t="s">
        <v>923</v>
      </c>
      <c r="C138" s="37">
        <v>11541</v>
      </c>
      <c r="D138" s="37">
        <v>11541</v>
      </c>
      <c r="E138" s="45"/>
    </row>
    <row r="139" ht="24.95" customHeight="1" spans="1:5">
      <c r="A139" s="31" t="s">
        <v>924</v>
      </c>
      <c r="B139" s="32"/>
      <c r="C139" s="40">
        <f t="shared" si="0"/>
        <v>9291.42</v>
      </c>
      <c r="D139" s="45">
        <f>SUM(D140:D148)</f>
        <v>9291.42</v>
      </c>
      <c r="E139" s="41"/>
    </row>
    <row r="140" ht="24.95" customHeight="1" spans="1:5">
      <c r="A140" s="36" t="s">
        <v>925</v>
      </c>
      <c r="B140" s="36" t="s">
        <v>926</v>
      </c>
      <c r="C140" s="37">
        <v>53</v>
      </c>
      <c r="D140" s="37">
        <v>40</v>
      </c>
      <c r="E140" s="41"/>
    </row>
    <row r="141" ht="24.95" customHeight="1" spans="1:5">
      <c r="A141" s="38" t="s">
        <v>927</v>
      </c>
      <c r="B141" s="36" t="s">
        <v>906</v>
      </c>
      <c r="C141" s="37">
        <v>3000</v>
      </c>
      <c r="D141" s="37">
        <v>3000</v>
      </c>
      <c r="E141" s="41"/>
    </row>
    <row r="142" ht="24.95" customHeight="1" spans="1:5">
      <c r="A142" s="38" t="s">
        <v>928</v>
      </c>
      <c r="B142" s="36" t="s">
        <v>929</v>
      </c>
      <c r="C142" s="37">
        <v>145.41</v>
      </c>
      <c r="D142" s="37">
        <v>145.41</v>
      </c>
      <c r="E142" s="41"/>
    </row>
    <row r="143" ht="24.95" customHeight="1" spans="1:5">
      <c r="A143" s="38" t="s">
        <v>930</v>
      </c>
      <c r="B143" s="36" t="s">
        <v>929</v>
      </c>
      <c r="C143" s="37">
        <v>275</v>
      </c>
      <c r="D143" s="37">
        <v>275</v>
      </c>
      <c r="E143" s="41"/>
    </row>
    <row r="144" ht="24.95" customHeight="1" spans="1:5">
      <c r="A144" s="38" t="s">
        <v>931</v>
      </c>
      <c r="B144" s="36" t="s">
        <v>929</v>
      </c>
      <c r="C144" s="37">
        <v>100</v>
      </c>
      <c r="D144" s="37">
        <v>100</v>
      </c>
      <c r="E144" s="41"/>
    </row>
    <row r="145" ht="24.95" customHeight="1" spans="1:5">
      <c r="A145" s="38" t="s">
        <v>932</v>
      </c>
      <c r="B145" s="36" t="s">
        <v>933</v>
      </c>
      <c r="C145" s="37">
        <v>1258.21</v>
      </c>
      <c r="D145" s="37">
        <v>1258.21</v>
      </c>
      <c r="E145" s="41"/>
    </row>
    <row r="146" ht="24.95" customHeight="1" spans="1:5">
      <c r="A146" s="38" t="s">
        <v>934</v>
      </c>
      <c r="B146" s="36" t="s">
        <v>933</v>
      </c>
      <c r="C146" s="37">
        <v>43.5</v>
      </c>
      <c r="D146" s="37">
        <v>43.5</v>
      </c>
      <c r="E146" s="41"/>
    </row>
    <row r="147" ht="24.95" customHeight="1" spans="1:5">
      <c r="A147" s="38" t="s">
        <v>935</v>
      </c>
      <c r="B147" s="36" t="s">
        <v>921</v>
      </c>
      <c r="C147" s="37">
        <v>2890</v>
      </c>
      <c r="D147" s="37">
        <v>2890</v>
      </c>
      <c r="E147" s="41"/>
    </row>
    <row r="148" ht="24.95" customHeight="1" spans="1:5">
      <c r="A148" s="38" t="s">
        <v>936</v>
      </c>
      <c r="B148" s="36" t="s">
        <v>923</v>
      </c>
      <c r="C148" s="37">
        <v>1539.3</v>
      </c>
      <c r="D148" s="37">
        <v>1539.3</v>
      </c>
      <c r="E148" s="41"/>
    </row>
    <row r="149" ht="24.95" customHeight="1" spans="1:5">
      <c r="A149" s="31" t="s">
        <v>937</v>
      </c>
      <c r="B149" s="42"/>
      <c r="C149" s="40">
        <v>60</v>
      </c>
      <c r="D149" s="48">
        <v>60</v>
      </c>
      <c r="E149" s="41"/>
    </row>
    <row r="150" ht="24.95" customHeight="1" spans="1:5">
      <c r="A150" s="49" t="s">
        <v>938</v>
      </c>
      <c r="B150" s="36" t="s">
        <v>918</v>
      </c>
      <c r="C150" s="40">
        <v>60</v>
      </c>
      <c r="D150" s="48">
        <v>60</v>
      </c>
      <c r="E150" s="41"/>
    </row>
    <row r="151" ht="24.95" customHeight="1" spans="1:5">
      <c r="A151" s="31" t="s">
        <v>939</v>
      </c>
      <c r="B151" s="42"/>
      <c r="C151" s="40">
        <v>145.41</v>
      </c>
      <c r="D151" s="40">
        <v>145.41</v>
      </c>
      <c r="E151" s="41"/>
    </row>
    <row r="152" ht="24.95" customHeight="1" spans="1:5">
      <c r="A152" s="49" t="s">
        <v>940</v>
      </c>
      <c r="B152" s="36" t="s">
        <v>929</v>
      </c>
      <c r="C152" s="40">
        <v>145.41</v>
      </c>
      <c r="D152" s="40">
        <v>145.41</v>
      </c>
      <c r="E152" s="41"/>
    </row>
    <row r="153" ht="24.95" customHeight="1" spans="1:5">
      <c r="A153" s="31" t="s">
        <v>941</v>
      </c>
      <c r="B153" s="42"/>
      <c r="C153" s="40">
        <v>210</v>
      </c>
      <c r="D153" s="48">
        <v>210</v>
      </c>
      <c r="E153" s="41"/>
    </row>
    <row r="154" ht="24.95" customHeight="1" spans="1:5">
      <c r="A154" s="49" t="s">
        <v>942</v>
      </c>
      <c r="B154" s="36" t="s">
        <v>918</v>
      </c>
      <c r="C154" s="40">
        <v>210</v>
      </c>
      <c r="D154" s="48">
        <v>210</v>
      </c>
      <c r="E154" s="41"/>
    </row>
    <row r="155" ht="24.95" customHeight="1" spans="1:5">
      <c r="A155" s="31" t="s">
        <v>943</v>
      </c>
      <c r="B155" s="42"/>
      <c r="C155" s="40">
        <v>444.18</v>
      </c>
      <c r="D155" s="40">
        <v>444.18</v>
      </c>
      <c r="E155" s="41"/>
    </row>
    <row r="156" ht="24.95" customHeight="1" spans="1:5">
      <c r="A156" s="49" t="s">
        <v>925</v>
      </c>
      <c r="B156" s="36" t="s">
        <v>926</v>
      </c>
      <c r="C156" s="40">
        <v>444.18</v>
      </c>
      <c r="D156" s="40">
        <v>444.18</v>
      </c>
      <c r="E156" s="41"/>
    </row>
    <row r="157" ht="24.95" customHeight="1" spans="1:5">
      <c r="A157" s="31" t="s">
        <v>944</v>
      </c>
      <c r="B157" s="32"/>
      <c r="C157" s="37">
        <v>4263</v>
      </c>
      <c r="D157" s="37">
        <v>4263</v>
      </c>
      <c r="E157" s="41"/>
    </row>
    <row r="158" ht="24.95" customHeight="1" spans="1:5">
      <c r="A158" s="49" t="s">
        <v>945</v>
      </c>
      <c r="B158" s="36" t="s">
        <v>795</v>
      </c>
      <c r="C158" s="37">
        <v>4263</v>
      </c>
      <c r="D158" s="37">
        <v>4263</v>
      </c>
      <c r="E158" s="41"/>
    </row>
    <row r="159" ht="24.95" customHeight="1" spans="1:5">
      <c r="A159" s="31" t="s">
        <v>946</v>
      </c>
      <c r="B159" s="42"/>
      <c r="C159" s="40">
        <v>39798.3</v>
      </c>
      <c r="D159" s="40">
        <v>9463.3</v>
      </c>
      <c r="E159" s="45">
        <v>30335</v>
      </c>
    </row>
    <row r="160" ht="24.95" customHeight="1" spans="1:5">
      <c r="A160" s="49" t="s">
        <v>947</v>
      </c>
      <c r="B160" s="36" t="s">
        <v>948</v>
      </c>
      <c r="C160" s="37">
        <v>15000</v>
      </c>
      <c r="D160" s="37"/>
      <c r="E160" s="37">
        <v>15000</v>
      </c>
    </row>
    <row r="161" ht="24.95" customHeight="1" spans="1:5">
      <c r="A161" s="38" t="s">
        <v>949</v>
      </c>
      <c r="B161" s="36" t="s">
        <v>950</v>
      </c>
      <c r="C161" s="37">
        <v>9000</v>
      </c>
      <c r="D161" s="37"/>
      <c r="E161" s="37">
        <v>9000</v>
      </c>
    </row>
    <row r="162" ht="24.95" customHeight="1" spans="1:5">
      <c r="A162" s="38" t="s">
        <v>951</v>
      </c>
      <c r="B162" s="36" t="s">
        <v>795</v>
      </c>
      <c r="C162" s="37">
        <v>829.6</v>
      </c>
      <c r="D162" s="37">
        <v>829.6</v>
      </c>
      <c r="E162" s="37"/>
    </row>
    <row r="163" ht="24.95" customHeight="1" spans="1:5">
      <c r="A163" s="38" t="s">
        <v>796</v>
      </c>
      <c r="B163" s="36" t="s">
        <v>795</v>
      </c>
      <c r="C163" s="37">
        <v>8507.7</v>
      </c>
      <c r="D163" s="37">
        <v>8507.7</v>
      </c>
      <c r="E163" s="37"/>
    </row>
    <row r="164" ht="24.95" customHeight="1" spans="1:5">
      <c r="A164" s="38" t="s">
        <v>952</v>
      </c>
      <c r="B164" s="36" t="s">
        <v>830</v>
      </c>
      <c r="C164" s="37">
        <v>300</v>
      </c>
      <c r="D164" s="37"/>
      <c r="E164" s="37">
        <v>300</v>
      </c>
    </row>
    <row r="165" ht="24.95" customHeight="1" spans="1:5">
      <c r="A165" s="38" t="s">
        <v>953</v>
      </c>
      <c r="B165" s="36" t="s">
        <v>841</v>
      </c>
      <c r="C165" s="37">
        <v>35</v>
      </c>
      <c r="D165" s="37"/>
      <c r="E165" s="37">
        <v>35</v>
      </c>
    </row>
    <row r="166" ht="24.95" customHeight="1" spans="1:5">
      <c r="A166" s="38" t="s">
        <v>954</v>
      </c>
      <c r="B166" s="36" t="s">
        <v>841</v>
      </c>
      <c r="C166" s="37">
        <v>6000</v>
      </c>
      <c r="D166" s="37"/>
      <c r="E166" s="37">
        <v>6000</v>
      </c>
    </row>
    <row r="167" ht="24.95" customHeight="1" spans="1:5">
      <c r="A167" s="38" t="s">
        <v>955</v>
      </c>
      <c r="B167" s="36" t="s">
        <v>780</v>
      </c>
      <c r="C167" s="37">
        <v>94</v>
      </c>
      <c r="D167" s="37">
        <v>94</v>
      </c>
      <c r="E167" s="37"/>
    </row>
    <row r="168" ht="24" customHeight="1" spans="1:5">
      <c r="A168" s="38" t="s">
        <v>956</v>
      </c>
      <c r="B168" s="36" t="s">
        <v>780</v>
      </c>
      <c r="C168" s="37">
        <v>32</v>
      </c>
      <c r="D168" s="37">
        <v>32</v>
      </c>
      <c r="E168" s="37"/>
    </row>
    <row r="169" ht="24" customHeight="1" spans="1:5">
      <c r="A169" s="31" t="s">
        <v>957</v>
      </c>
      <c r="B169" s="42"/>
      <c r="C169" s="40">
        <v>56668</v>
      </c>
      <c r="D169" s="37">
        <v>24749</v>
      </c>
      <c r="E169" s="45">
        <v>31919</v>
      </c>
    </row>
    <row r="170" ht="24.95" customHeight="1" spans="1:5">
      <c r="A170" s="35" t="s">
        <v>958</v>
      </c>
      <c r="B170" s="36" t="s">
        <v>923</v>
      </c>
      <c r="C170" s="37">
        <v>24749</v>
      </c>
      <c r="D170" s="37">
        <v>24749</v>
      </c>
      <c r="E170" s="45"/>
    </row>
    <row r="171" ht="24.95" customHeight="1" spans="1:5">
      <c r="A171" s="38" t="s">
        <v>959</v>
      </c>
      <c r="B171" s="36" t="s">
        <v>923</v>
      </c>
      <c r="C171" s="45">
        <v>31919</v>
      </c>
      <c r="D171" s="48"/>
      <c r="E171" s="45">
        <v>31919</v>
      </c>
    </row>
    <row r="172" ht="20.25" customHeight="1" spans="1:5">
      <c r="A172" s="31" t="s">
        <v>960</v>
      </c>
      <c r="B172" s="42"/>
      <c r="C172" s="40">
        <f>C173+C174</f>
        <v>25729.7</v>
      </c>
      <c r="D172" s="40">
        <f>D173+D174</f>
        <v>6242.7</v>
      </c>
      <c r="E172" s="40">
        <f>E173+E174</f>
        <v>19487</v>
      </c>
    </row>
    <row r="173" ht="20.25" customHeight="1" spans="1:5">
      <c r="A173" s="35" t="s">
        <v>961</v>
      </c>
      <c r="B173" s="36" t="s">
        <v>923</v>
      </c>
      <c r="C173" s="40">
        <f t="shared" ref="C173:C174" si="1">D173+E173</f>
        <v>6242.7</v>
      </c>
      <c r="D173" s="37">
        <v>6242.7</v>
      </c>
      <c r="E173" s="45"/>
    </row>
    <row r="174" ht="20.25" customHeight="1" spans="1:5">
      <c r="A174" s="38" t="s">
        <v>962</v>
      </c>
      <c r="B174" s="36" t="s">
        <v>923</v>
      </c>
      <c r="C174" s="40">
        <f t="shared" si="1"/>
        <v>19487</v>
      </c>
      <c r="D174" s="48"/>
      <c r="E174" s="45">
        <v>19487</v>
      </c>
    </row>
  </sheetData>
  <autoFilter ref="A5:E174">
    <extLst/>
  </autoFilter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F9" sqref="F9"/>
    </sheetView>
  </sheetViews>
  <sheetFormatPr defaultColWidth="8.75" defaultRowHeight="14.25" outlineLevelCol="2"/>
  <cols>
    <col min="1" max="1" width="11.375" style="12" customWidth="1"/>
    <col min="2" max="2" width="34.25" style="12" customWidth="1"/>
    <col min="3" max="3" width="34.125" style="12" customWidth="1"/>
    <col min="4" max="16384" width="8.75" style="12"/>
  </cols>
  <sheetData>
    <row r="1" spans="1:1">
      <c r="A1" s="12" t="s">
        <v>963</v>
      </c>
    </row>
    <row r="2" ht="29.45" customHeight="1" spans="1:3">
      <c r="A2" s="13" t="s">
        <v>964</v>
      </c>
      <c r="B2" s="13"/>
      <c r="C2" s="13"/>
    </row>
    <row r="3" ht="25.9" customHeight="1" spans="1:3">
      <c r="A3" s="3"/>
      <c r="B3" s="14"/>
      <c r="C3" s="15" t="s">
        <v>63</v>
      </c>
    </row>
    <row r="4" ht="27.75" customHeight="1" spans="1:3">
      <c r="A4" s="16" t="s">
        <v>965</v>
      </c>
      <c r="B4" s="16"/>
      <c r="C4" s="16" t="s">
        <v>488</v>
      </c>
    </row>
    <row r="5" ht="27.75" customHeight="1" spans="1:3">
      <c r="A5" s="21" t="s">
        <v>966</v>
      </c>
      <c r="B5" s="21"/>
      <c r="C5" s="19">
        <v>224771</v>
      </c>
    </row>
    <row r="6" ht="27.75" customHeight="1" spans="1:3">
      <c r="A6" s="21" t="s">
        <v>967</v>
      </c>
      <c r="B6" s="21"/>
      <c r="C6" s="19">
        <v>14544</v>
      </c>
    </row>
    <row r="7" ht="27.75" customHeight="1" spans="1:3">
      <c r="A7" s="21" t="s">
        <v>968</v>
      </c>
      <c r="B7" s="21"/>
      <c r="C7" s="19">
        <v>8995</v>
      </c>
    </row>
    <row r="8" ht="27.75" customHeight="1" spans="1:3">
      <c r="A8" s="21" t="s">
        <v>969</v>
      </c>
      <c r="B8" s="21"/>
      <c r="C8" s="19">
        <v>230320</v>
      </c>
    </row>
    <row r="9" ht="27.75" customHeight="1" spans="1:3">
      <c r="A9" s="22" t="s">
        <v>970</v>
      </c>
      <c r="B9" s="23"/>
      <c r="C9" s="16" t="s">
        <v>488</v>
      </c>
    </row>
    <row r="10" ht="27.75" customHeight="1" spans="1:3">
      <c r="A10" s="21" t="s">
        <v>971</v>
      </c>
      <c r="B10" s="21"/>
      <c r="C10" s="10">
        <v>264138</v>
      </c>
    </row>
    <row r="11" ht="27.75" customHeight="1" spans="1:3">
      <c r="A11" s="21" t="s">
        <v>972</v>
      </c>
      <c r="B11" s="21"/>
      <c r="C11" s="10">
        <v>14544</v>
      </c>
    </row>
    <row r="12" ht="27.75" customHeight="1" spans="1:3">
      <c r="A12" s="21" t="s">
        <v>973</v>
      </c>
      <c r="B12" s="21"/>
      <c r="C12" s="10">
        <v>278682</v>
      </c>
    </row>
    <row r="13" ht="54.6" customHeight="1" spans="1:3">
      <c r="A13" s="20" t="s">
        <v>974</v>
      </c>
      <c r="B13" s="20"/>
      <c r="C13" s="2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2" sqref="C12"/>
    </sheetView>
  </sheetViews>
  <sheetFormatPr defaultColWidth="8.75" defaultRowHeight="14.25" outlineLevelCol="2"/>
  <cols>
    <col min="1" max="1" width="10.25" style="12" customWidth="1"/>
    <col min="2" max="2" width="30.875" style="12" customWidth="1"/>
    <col min="3" max="3" width="32.625" style="12" customWidth="1"/>
    <col min="4" max="16384" width="8.75" style="12"/>
  </cols>
  <sheetData>
    <row r="1" ht="19.5" customHeight="1" spans="1:1">
      <c r="A1" s="12" t="s">
        <v>975</v>
      </c>
    </row>
    <row r="2" ht="29.45" customHeight="1" spans="1:3">
      <c r="A2" s="13" t="s">
        <v>976</v>
      </c>
      <c r="B2" s="13"/>
      <c r="C2" s="13"/>
    </row>
    <row r="3" ht="25.9" customHeight="1" spans="1:3">
      <c r="A3" s="3"/>
      <c r="B3" s="14"/>
      <c r="C3" s="15" t="s">
        <v>63</v>
      </c>
    </row>
    <row r="4" ht="27.75" customHeight="1" spans="1:3">
      <c r="A4" s="16" t="s">
        <v>965</v>
      </c>
      <c r="B4" s="16"/>
      <c r="C4" s="16" t="s">
        <v>488</v>
      </c>
    </row>
    <row r="5" ht="27.75" customHeight="1" spans="1:3">
      <c r="A5" s="17" t="s">
        <v>966</v>
      </c>
      <c r="B5" s="18" t="s">
        <v>966</v>
      </c>
      <c r="C5" s="19">
        <v>224694</v>
      </c>
    </row>
    <row r="6" ht="27.75" customHeight="1" spans="1:3">
      <c r="A6" s="17" t="s">
        <v>967</v>
      </c>
      <c r="B6" s="18" t="s">
        <v>967</v>
      </c>
      <c r="C6" s="19">
        <v>14544</v>
      </c>
    </row>
    <row r="7" ht="27.75" customHeight="1" spans="1:3">
      <c r="A7" s="17" t="s">
        <v>968</v>
      </c>
      <c r="B7" s="18" t="s">
        <v>968</v>
      </c>
      <c r="C7" s="19">
        <v>8995</v>
      </c>
    </row>
    <row r="8" ht="27.75" customHeight="1" spans="1:3">
      <c r="A8" s="17" t="s">
        <v>969</v>
      </c>
      <c r="B8" s="18" t="s">
        <v>977</v>
      </c>
      <c r="C8" s="19">
        <v>230243</v>
      </c>
    </row>
    <row r="9" ht="27.75" customHeight="1" spans="1:3">
      <c r="A9" s="16" t="s">
        <v>970</v>
      </c>
      <c r="B9" s="16"/>
      <c r="C9" s="16" t="s">
        <v>488</v>
      </c>
    </row>
    <row r="10" ht="27.75" customHeight="1" spans="1:3">
      <c r="A10" s="17" t="s">
        <v>971</v>
      </c>
      <c r="B10" s="18" t="s">
        <v>971</v>
      </c>
      <c r="C10" s="10">
        <v>264138</v>
      </c>
    </row>
    <row r="11" ht="27.75" customHeight="1" spans="1:3">
      <c r="A11" s="17" t="s">
        <v>972</v>
      </c>
      <c r="B11" s="18" t="s">
        <v>972</v>
      </c>
      <c r="C11" s="10">
        <v>14544</v>
      </c>
    </row>
    <row r="12" ht="27.75" customHeight="1" spans="1:3">
      <c r="A12" s="17" t="s">
        <v>973</v>
      </c>
      <c r="B12" s="18" t="s">
        <v>973</v>
      </c>
      <c r="C12" s="10">
        <v>278682</v>
      </c>
    </row>
    <row r="13" ht="50.45" customHeight="1" spans="1:3">
      <c r="A13" s="20" t="s">
        <v>974</v>
      </c>
      <c r="B13" s="20"/>
      <c r="C13" s="2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699305555555556" right="0.699305555555556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A10" sqref="A10:C12"/>
    </sheetView>
  </sheetViews>
  <sheetFormatPr defaultColWidth="8.75" defaultRowHeight="14.25" outlineLevelCol="2"/>
  <cols>
    <col min="1" max="1" width="12.875" style="12" customWidth="1"/>
    <col min="2" max="2" width="33.875" style="12" customWidth="1"/>
    <col min="3" max="3" width="35.125" style="12" customWidth="1"/>
    <col min="4" max="16384" width="8.75" style="12"/>
  </cols>
  <sheetData>
    <row r="1" spans="1:1">
      <c r="A1" s="12" t="s">
        <v>978</v>
      </c>
    </row>
    <row r="2" ht="29.45" customHeight="1" spans="1:3">
      <c r="A2" s="13" t="s">
        <v>979</v>
      </c>
      <c r="B2" s="13"/>
      <c r="C2" s="13"/>
    </row>
    <row r="3" ht="25.9" customHeight="1" spans="1:3">
      <c r="A3" s="3"/>
      <c r="B3" s="14"/>
      <c r="C3" s="15" t="s">
        <v>63</v>
      </c>
    </row>
    <row r="4" ht="29.25" customHeight="1" spans="1:3">
      <c r="A4" s="16" t="s">
        <v>965</v>
      </c>
      <c r="B4" s="16"/>
      <c r="C4" s="16" t="s">
        <v>488</v>
      </c>
    </row>
    <row r="5" ht="29.25" customHeight="1" spans="1:3">
      <c r="A5" s="17" t="s">
        <v>980</v>
      </c>
      <c r="B5" s="18"/>
      <c r="C5" s="9">
        <v>407225</v>
      </c>
    </row>
    <row r="6" ht="29.25" customHeight="1" spans="1:3">
      <c r="A6" s="17" t="s">
        <v>981</v>
      </c>
      <c r="B6" s="18"/>
      <c r="C6" s="9">
        <v>187856</v>
      </c>
    </row>
    <row r="7" ht="29.25" customHeight="1" spans="1:3">
      <c r="A7" s="17" t="s">
        <v>982</v>
      </c>
      <c r="B7" s="18"/>
      <c r="C7" s="9">
        <v>5866</v>
      </c>
    </row>
    <row r="8" ht="29.25" customHeight="1" spans="1:3">
      <c r="A8" s="17" t="s">
        <v>983</v>
      </c>
      <c r="B8" s="18"/>
      <c r="C8" s="9">
        <v>589215</v>
      </c>
    </row>
    <row r="9" ht="29.25" customHeight="1" spans="1:3">
      <c r="A9" s="16" t="s">
        <v>970</v>
      </c>
      <c r="B9" s="16"/>
      <c r="C9" s="6" t="s">
        <v>488</v>
      </c>
    </row>
    <row r="10" ht="29.25" customHeight="1" spans="1:3">
      <c r="A10" s="17" t="s">
        <v>984</v>
      </c>
      <c r="B10" s="18"/>
      <c r="C10" s="10">
        <v>432013</v>
      </c>
    </row>
    <row r="11" ht="29.25" customHeight="1" spans="1:3">
      <c r="A11" s="17" t="s">
        <v>985</v>
      </c>
      <c r="B11" s="18"/>
      <c r="C11" s="10">
        <v>187856</v>
      </c>
    </row>
    <row r="12" ht="29.25" customHeight="1" spans="1:3">
      <c r="A12" s="17" t="s">
        <v>986</v>
      </c>
      <c r="B12" s="18"/>
      <c r="C12" s="10">
        <v>619869</v>
      </c>
    </row>
    <row r="13" spans="1:3">
      <c r="A13" s="3"/>
      <c r="B13" s="3"/>
      <c r="C13" s="3"/>
    </row>
    <row r="14" ht="49.9" customHeight="1" spans="1:3">
      <c r="A14" s="11" t="s">
        <v>974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12" sqref="G12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987</v>
      </c>
    </row>
    <row r="2" ht="29.45" customHeight="1" spans="1:3">
      <c r="A2" s="2" t="s">
        <v>988</v>
      </c>
      <c r="B2" s="2"/>
      <c r="C2" s="2"/>
    </row>
    <row r="3" ht="25.9" customHeight="1" spans="1:3">
      <c r="A3" s="3"/>
      <c r="B3" s="4"/>
      <c r="C3" s="5" t="s">
        <v>63</v>
      </c>
    </row>
    <row r="4" ht="29.25" customHeight="1" spans="1:3">
      <c r="A4" s="6" t="s">
        <v>965</v>
      </c>
      <c r="B4" s="6"/>
      <c r="C4" s="6" t="s">
        <v>488</v>
      </c>
    </row>
    <row r="5" ht="29.25" customHeight="1" spans="1:3">
      <c r="A5" s="7" t="s">
        <v>980</v>
      </c>
      <c r="B5" s="8"/>
      <c r="C5" s="9">
        <v>407225</v>
      </c>
    </row>
    <row r="6" ht="29.25" customHeight="1" spans="1:3">
      <c r="A6" s="7" t="s">
        <v>981</v>
      </c>
      <c r="B6" s="8"/>
      <c r="C6" s="9">
        <v>187856</v>
      </c>
    </row>
    <row r="7" ht="29.25" customHeight="1" spans="1:3">
      <c r="A7" s="7" t="s">
        <v>982</v>
      </c>
      <c r="B7" s="8"/>
      <c r="C7" s="9">
        <v>5866</v>
      </c>
    </row>
    <row r="8" ht="29.25" customHeight="1" spans="1:3">
      <c r="A8" s="7" t="s">
        <v>983</v>
      </c>
      <c r="B8" s="8"/>
      <c r="C8" s="9">
        <v>589215</v>
      </c>
    </row>
    <row r="9" ht="29.25" customHeight="1" spans="1:3">
      <c r="A9" s="6" t="s">
        <v>970</v>
      </c>
      <c r="B9" s="6"/>
      <c r="C9" s="6" t="s">
        <v>488</v>
      </c>
    </row>
    <row r="10" ht="29.25" customHeight="1" spans="1:3">
      <c r="A10" s="7" t="s">
        <v>984</v>
      </c>
      <c r="B10" s="8"/>
      <c r="C10" s="10">
        <v>432013</v>
      </c>
    </row>
    <row r="11" ht="29.25" customHeight="1" spans="1:3">
      <c r="A11" s="7" t="s">
        <v>985</v>
      </c>
      <c r="B11" s="8"/>
      <c r="C11" s="10">
        <v>187856</v>
      </c>
    </row>
    <row r="12" ht="29.25" customHeight="1" spans="1:3">
      <c r="A12" s="7" t="s">
        <v>986</v>
      </c>
      <c r="B12" s="8"/>
      <c r="C12" s="10">
        <v>619869</v>
      </c>
    </row>
    <row r="13" spans="1:3">
      <c r="A13" s="3"/>
      <c r="B13" s="3"/>
      <c r="C13" s="3"/>
    </row>
    <row r="14" ht="49.9" customHeight="1" spans="1:3">
      <c r="A14" s="11" t="s">
        <v>974</v>
      </c>
      <c r="B14" s="11"/>
      <c r="C14" s="11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opLeftCell="A10" workbookViewId="0">
      <selection activeCell="C45" sqref="C45"/>
    </sheetView>
  </sheetViews>
  <sheetFormatPr defaultColWidth="9" defaultRowHeight="14.25" outlineLevelCol="6"/>
  <cols>
    <col min="1" max="1" width="38.375" customWidth="1"/>
    <col min="2" max="2" width="13.25" customWidth="1"/>
    <col min="3" max="3" width="13.375" customWidth="1"/>
    <col min="4" max="4" width="15.125" customWidth="1"/>
  </cols>
  <sheetData>
    <row r="1" ht="18" customHeight="1" spans="1:2">
      <c r="A1" s="268" t="s">
        <v>108</v>
      </c>
      <c r="B1" s="269"/>
    </row>
    <row r="2" ht="20.25" spans="1:4">
      <c r="A2" s="235" t="s">
        <v>109</v>
      </c>
      <c r="B2" s="235"/>
      <c r="C2" s="235"/>
      <c r="D2" s="235"/>
    </row>
    <row r="3" spans="1:4">
      <c r="A3" s="236"/>
      <c r="B3" s="269"/>
      <c r="D3" s="224" t="s">
        <v>63</v>
      </c>
    </row>
    <row r="4" ht="42.6" customHeight="1" spans="1:4">
      <c r="A4" s="28" t="s">
        <v>110</v>
      </c>
      <c r="B4" s="28" t="s">
        <v>65</v>
      </c>
      <c r="C4" s="172" t="s">
        <v>66</v>
      </c>
      <c r="D4" s="29" t="s">
        <v>67</v>
      </c>
    </row>
    <row r="5" spans="1:4">
      <c r="A5" s="31" t="s">
        <v>111</v>
      </c>
      <c r="B5" s="283">
        <v>26780.83</v>
      </c>
      <c r="C5" s="283">
        <v>29956</v>
      </c>
      <c r="D5" s="284">
        <f>B5/C5*100</f>
        <v>89.4</v>
      </c>
    </row>
    <row r="6" spans="1:4">
      <c r="A6" s="31" t="s">
        <v>112</v>
      </c>
      <c r="B6" s="283" t="s">
        <v>113</v>
      </c>
      <c r="C6" s="283">
        <v>0</v>
      </c>
      <c r="D6" s="284"/>
    </row>
    <row r="7" spans="1:4">
      <c r="A7" s="31" t="s">
        <v>114</v>
      </c>
      <c r="B7" s="283">
        <v>315.47</v>
      </c>
      <c r="C7" s="283">
        <v>284</v>
      </c>
      <c r="D7" s="284">
        <f t="shared" ref="D7:D31" si="0">B7/C7*100</f>
        <v>111.08</v>
      </c>
    </row>
    <row r="8" spans="1:4">
      <c r="A8" s="31" t="s">
        <v>115</v>
      </c>
      <c r="B8" s="283">
        <v>11463.69</v>
      </c>
      <c r="C8" s="283">
        <v>10685</v>
      </c>
      <c r="D8" s="284">
        <f t="shared" si="0"/>
        <v>107.29</v>
      </c>
    </row>
    <row r="9" spans="1:7">
      <c r="A9" s="31" t="s">
        <v>116</v>
      </c>
      <c r="B9" s="283">
        <v>76539.37</v>
      </c>
      <c r="C9" s="283">
        <v>64877</v>
      </c>
      <c r="D9" s="284">
        <f t="shared" si="0"/>
        <v>117.98</v>
      </c>
      <c r="G9" s="158"/>
    </row>
    <row r="10" spans="1:4">
      <c r="A10" s="31" t="s">
        <v>117</v>
      </c>
      <c r="B10" s="283">
        <v>7596.84</v>
      </c>
      <c r="C10" s="283">
        <v>4442</v>
      </c>
      <c r="D10" s="284">
        <f t="shared" si="0"/>
        <v>171.02</v>
      </c>
    </row>
    <row r="11" spans="1:4">
      <c r="A11" s="31" t="s">
        <v>118</v>
      </c>
      <c r="B11" s="283">
        <v>6613.7</v>
      </c>
      <c r="C11" s="283">
        <v>4085</v>
      </c>
      <c r="D11" s="284">
        <f t="shared" si="0"/>
        <v>161.9</v>
      </c>
    </row>
    <row r="12" spans="1:4">
      <c r="A12" s="31" t="s">
        <v>119</v>
      </c>
      <c r="B12" s="283">
        <v>45717.84</v>
      </c>
      <c r="C12" s="283">
        <v>43846</v>
      </c>
      <c r="D12" s="284">
        <f t="shared" si="0"/>
        <v>104.27</v>
      </c>
    </row>
    <row r="13" spans="1:4">
      <c r="A13" s="31" t="s">
        <v>120</v>
      </c>
      <c r="B13" s="283">
        <v>21615.4</v>
      </c>
      <c r="C13" s="283">
        <v>16595</v>
      </c>
      <c r="D13" s="284">
        <f t="shared" si="0"/>
        <v>130.25</v>
      </c>
    </row>
    <row r="14" spans="1:4">
      <c r="A14" s="31" t="s">
        <v>121</v>
      </c>
      <c r="B14" s="283">
        <v>12779.75</v>
      </c>
      <c r="C14" s="283">
        <v>14726</v>
      </c>
      <c r="D14" s="284">
        <f t="shared" si="0"/>
        <v>86.78</v>
      </c>
    </row>
    <row r="15" spans="1:4">
      <c r="A15" s="31" t="s">
        <v>122</v>
      </c>
      <c r="B15" s="283">
        <v>24382.79</v>
      </c>
      <c r="C15" s="283">
        <v>7470</v>
      </c>
      <c r="D15" s="284">
        <f t="shared" si="0"/>
        <v>326.41</v>
      </c>
    </row>
    <row r="16" spans="1:4">
      <c r="A16" s="31" t="s">
        <v>123</v>
      </c>
      <c r="B16" s="283">
        <v>49005.11</v>
      </c>
      <c r="C16" s="283">
        <v>50951</v>
      </c>
      <c r="D16" s="284">
        <f t="shared" si="0"/>
        <v>96.18</v>
      </c>
    </row>
    <row r="17" spans="1:4">
      <c r="A17" s="31" t="s">
        <v>124</v>
      </c>
      <c r="B17" s="283">
        <v>1732.98</v>
      </c>
      <c r="C17" s="283">
        <v>5450</v>
      </c>
      <c r="D17" s="284">
        <f t="shared" si="0"/>
        <v>31.8</v>
      </c>
    </row>
    <row r="18" spans="1:4">
      <c r="A18" s="31" t="s">
        <v>125</v>
      </c>
      <c r="B18" s="283">
        <v>1579</v>
      </c>
      <c r="C18" s="283">
        <v>724</v>
      </c>
      <c r="D18" s="284">
        <f t="shared" si="0"/>
        <v>218.09</v>
      </c>
    </row>
    <row r="19" spans="1:4">
      <c r="A19" s="31" t="s">
        <v>126</v>
      </c>
      <c r="B19" s="283">
        <v>2422.85</v>
      </c>
      <c r="C19" s="283">
        <v>2215</v>
      </c>
      <c r="D19" s="284">
        <f t="shared" si="0"/>
        <v>109.38</v>
      </c>
    </row>
    <row r="20" spans="1:4">
      <c r="A20" s="31" t="s">
        <v>127</v>
      </c>
      <c r="B20" s="283">
        <v>357</v>
      </c>
      <c r="C20" s="283">
        <v>0</v>
      </c>
      <c r="D20" s="284"/>
    </row>
    <row r="21" s="231" customFormat="1" spans="1:4">
      <c r="A21" s="285" t="s">
        <v>128</v>
      </c>
      <c r="B21" s="286" t="s">
        <v>113</v>
      </c>
      <c r="C21" s="286">
        <v>6871</v>
      </c>
      <c r="D21" s="287"/>
    </row>
    <row r="22" spans="1:4">
      <c r="A22" s="31" t="s">
        <v>129</v>
      </c>
      <c r="B22" s="283">
        <v>6671.59</v>
      </c>
      <c r="C22" s="283">
        <v>855</v>
      </c>
      <c r="D22" s="284">
        <f t="shared" si="0"/>
        <v>780.3</v>
      </c>
    </row>
    <row r="23" spans="1:4">
      <c r="A23" s="31" t="s">
        <v>130</v>
      </c>
      <c r="B23" s="283">
        <v>2320.47</v>
      </c>
      <c r="C23" s="283">
        <v>445</v>
      </c>
      <c r="D23" s="284">
        <f t="shared" si="0"/>
        <v>521.45</v>
      </c>
    </row>
    <row r="24" spans="1:4">
      <c r="A24" s="31" t="s">
        <v>131</v>
      </c>
      <c r="B24" s="283">
        <v>265.32</v>
      </c>
      <c r="C24" s="283">
        <v>2996</v>
      </c>
      <c r="D24" s="284">
        <f t="shared" si="0"/>
        <v>8.86</v>
      </c>
    </row>
    <row r="25" spans="1:4">
      <c r="A25" s="31" t="s">
        <v>132</v>
      </c>
      <c r="B25" s="283">
        <v>4263</v>
      </c>
      <c r="C25" s="283">
        <v>6429</v>
      </c>
      <c r="D25" s="284">
        <f t="shared" si="0"/>
        <v>66.31</v>
      </c>
    </row>
    <row r="26" spans="1:4">
      <c r="A26" s="31" t="s">
        <v>133</v>
      </c>
      <c r="B26" s="283">
        <v>9513.3</v>
      </c>
      <c r="C26" s="283">
        <v>3203</v>
      </c>
      <c r="D26" s="284">
        <f t="shared" si="0"/>
        <v>297.01</v>
      </c>
    </row>
    <row r="27" spans="1:4">
      <c r="A27" s="31" t="s">
        <v>134</v>
      </c>
      <c r="B27" s="283">
        <v>6242.7</v>
      </c>
      <c r="C27" s="283">
        <v>12752</v>
      </c>
      <c r="D27" s="284">
        <f t="shared" si="0"/>
        <v>48.95</v>
      </c>
    </row>
    <row r="28" spans="1:4">
      <c r="A28" s="31" t="s">
        <v>135</v>
      </c>
      <c r="B28" s="283" t="s">
        <v>113</v>
      </c>
      <c r="C28" s="283">
        <v>0</v>
      </c>
      <c r="D28" s="284"/>
    </row>
    <row r="29" ht="16.15" customHeight="1" spans="1:4">
      <c r="A29" s="260" t="s">
        <v>136</v>
      </c>
      <c r="B29" s="283">
        <f>SUM(B5:B28)</f>
        <v>318179</v>
      </c>
      <c r="C29" s="283">
        <f>SUM(C5:C28)</f>
        <v>289857</v>
      </c>
      <c r="D29" s="284">
        <f t="shared" si="0"/>
        <v>109.77</v>
      </c>
    </row>
    <row r="30" ht="15" customHeight="1" spans="1:4">
      <c r="A30" s="262" t="s">
        <v>137</v>
      </c>
      <c r="B30" s="283">
        <v>24749</v>
      </c>
      <c r="C30" s="283">
        <v>32080</v>
      </c>
      <c r="D30" s="284"/>
    </row>
    <row r="31" ht="15" customHeight="1" spans="1:4">
      <c r="A31" s="262" t="s">
        <v>138</v>
      </c>
      <c r="B31" s="283">
        <f>B36+B43+B44</f>
        <v>25204</v>
      </c>
      <c r="C31" s="283">
        <f>C36+C43</f>
        <v>38617</v>
      </c>
      <c r="D31" s="284">
        <f t="shared" si="0"/>
        <v>65.27</v>
      </c>
    </row>
    <row r="32" ht="15" customHeight="1" spans="1:4">
      <c r="A32" s="263" t="s">
        <v>139</v>
      </c>
      <c r="B32" s="283">
        <v>0</v>
      </c>
      <c r="C32" s="283">
        <v>0</v>
      </c>
      <c r="D32" s="288"/>
    </row>
    <row r="33" ht="15" customHeight="1" spans="1:4">
      <c r="A33" s="263" t="s">
        <v>140</v>
      </c>
      <c r="B33" s="283">
        <v>0</v>
      </c>
      <c r="C33" s="283">
        <v>0</v>
      </c>
      <c r="D33" s="288"/>
    </row>
    <row r="34" ht="15" customHeight="1" spans="1:4">
      <c r="A34" s="264" t="s">
        <v>141</v>
      </c>
      <c r="B34" s="283">
        <v>0</v>
      </c>
      <c r="C34" s="283">
        <v>0</v>
      </c>
      <c r="D34" s="288"/>
    </row>
    <row r="35" ht="15.6" customHeight="1" spans="1:4">
      <c r="A35" s="264" t="s">
        <v>142</v>
      </c>
      <c r="B35" s="283">
        <v>0</v>
      </c>
      <c r="C35" s="283">
        <v>0</v>
      </c>
      <c r="D35" s="288"/>
    </row>
    <row r="36" spans="1:4">
      <c r="A36" s="263" t="s">
        <v>143</v>
      </c>
      <c r="B36" s="283">
        <v>8436</v>
      </c>
      <c r="C36" s="283">
        <v>8436</v>
      </c>
      <c r="D36" s="284">
        <f t="shared" ref="D36" si="1">B36/C36*100</f>
        <v>100</v>
      </c>
    </row>
    <row r="37" spans="1:4">
      <c r="A37" s="289" t="s">
        <v>144</v>
      </c>
      <c r="B37" s="290">
        <v>0</v>
      </c>
      <c r="C37" s="290">
        <v>0</v>
      </c>
      <c r="D37" s="289"/>
    </row>
    <row r="38" spans="1:4">
      <c r="A38" s="264" t="s">
        <v>145</v>
      </c>
      <c r="B38" s="290">
        <v>0</v>
      </c>
      <c r="C38" s="290">
        <v>0</v>
      </c>
      <c r="D38" s="289"/>
    </row>
    <row r="39" spans="1:4">
      <c r="A39" s="291" t="s">
        <v>146</v>
      </c>
      <c r="B39" s="290">
        <v>0</v>
      </c>
      <c r="C39" s="290">
        <v>0</v>
      </c>
      <c r="D39" s="289"/>
    </row>
    <row r="40" spans="1:4">
      <c r="A40" s="292" t="s">
        <v>147</v>
      </c>
      <c r="B40" s="290">
        <v>0</v>
      </c>
      <c r="C40" s="290">
        <v>0</v>
      </c>
      <c r="D40" s="289"/>
    </row>
    <row r="41" spans="1:4">
      <c r="A41" s="292" t="s">
        <v>148</v>
      </c>
      <c r="B41" s="290">
        <v>0</v>
      </c>
      <c r="C41" s="290">
        <v>0</v>
      </c>
      <c r="D41" s="289"/>
    </row>
    <row r="42" spans="1:4">
      <c r="A42" s="292" t="s">
        <v>149</v>
      </c>
      <c r="B42" s="290">
        <v>0</v>
      </c>
      <c r="C42" s="290">
        <v>0</v>
      </c>
      <c r="D42" s="289"/>
    </row>
    <row r="43" spans="1:4">
      <c r="A43" s="266" t="s">
        <v>150</v>
      </c>
      <c r="B43" s="290">
        <v>15615</v>
      </c>
      <c r="C43" s="290">
        <v>30181</v>
      </c>
      <c r="D43" s="284"/>
    </row>
    <row r="44" spans="1:4">
      <c r="A44" s="32" t="s">
        <v>151</v>
      </c>
      <c r="B44" s="290">
        <v>1153</v>
      </c>
      <c r="C44" s="290">
        <v>0</v>
      </c>
      <c r="D44" s="289"/>
    </row>
    <row r="45" spans="1:4">
      <c r="A45" s="260" t="s">
        <v>152</v>
      </c>
      <c r="B45" s="290">
        <f>B29+B30+B31</f>
        <v>368132</v>
      </c>
      <c r="C45" s="290">
        <f>C29+C30+C31</f>
        <v>360554</v>
      </c>
      <c r="D45" s="284">
        <f t="shared" ref="D45" si="2">B45/C45*100</f>
        <v>102.1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opLeftCell="A7" workbookViewId="0">
      <selection activeCell="B31" sqref="B31"/>
    </sheetView>
  </sheetViews>
  <sheetFormatPr defaultColWidth="9" defaultRowHeight="14.25" outlineLevelCol="6"/>
  <cols>
    <col min="1" max="1" width="44.625" customWidth="1"/>
    <col min="2" max="2" width="13.375" customWidth="1"/>
    <col min="3" max="3" width="14" customWidth="1"/>
    <col min="4" max="4" width="15.125" customWidth="1"/>
    <col min="6" max="6" width="21.25" customWidth="1"/>
  </cols>
  <sheetData>
    <row r="1" ht="18" customHeight="1" spans="1:2">
      <c r="A1" s="268" t="s">
        <v>153</v>
      </c>
      <c r="B1" s="269"/>
    </row>
    <row r="2" ht="20.25" spans="1:4">
      <c r="A2" s="235" t="s">
        <v>154</v>
      </c>
      <c r="B2" s="235"/>
      <c r="C2" s="235"/>
      <c r="D2" s="235"/>
    </row>
    <row r="3" spans="1:4">
      <c r="A3" s="236"/>
      <c r="B3" s="269"/>
      <c r="D3" s="224" t="s">
        <v>63</v>
      </c>
    </row>
    <row r="4" ht="44.45" customHeight="1" spans="1:4">
      <c r="A4" s="270" t="s">
        <v>64</v>
      </c>
      <c r="B4" s="150" t="s">
        <v>65</v>
      </c>
      <c r="C4" s="172" t="s">
        <v>66</v>
      </c>
      <c r="D4" s="29" t="s">
        <v>67</v>
      </c>
    </row>
    <row r="5" spans="1:4">
      <c r="A5" s="271" t="s">
        <v>68</v>
      </c>
      <c r="B5" s="272">
        <f>SUM(B6:B21)</f>
        <v>52122</v>
      </c>
      <c r="C5" s="272">
        <f>SUM(C6:C21)</f>
        <v>57769</v>
      </c>
      <c r="D5" s="273">
        <f>B5/C5*100</f>
        <v>90.22</v>
      </c>
    </row>
    <row r="6" spans="1:4">
      <c r="A6" s="274" t="s">
        <v>69</v>
      </c>
      <c r="B6" s="272">
        <v>15718</v>
      </c>
      <c r="C6" s="272">
        <v>22674</v>
      </c>
      <c r="D6" s="273">
        <f t="shared" ref="D6:D44" si="0">B6/C6*100</f>
        <v>69.32</v>
      </c>
    </row>
    <row r="7" spans="1:4">
      <c r="A7" s="274" t="s">
        <v>70</v>
      </c>
      <c r="B7" s="272">
        <v>0</v>
      </c>
      <c r="C7" s="272">
        <v>0</v>
      </c>
      <c r="D7" s="273"/>
    </row>
    <row r="8" spans="1:4">
      <c r="A8" s="274" t="s">
        <v>71</v>
      </c>
      <c r="B8" s="272">
        <v>5800</v>
      </c>
      <c r="C8" s="272">
        <v>6882</v>
      </c>
      <c r="D8" s="273">
        <f t="shared" si="0"/>
        <v>84.28</v>
      </c>
    </row>
    <row r="9" spans="1:7">
      <c r="A9" s="274" t="s">
        <v>72</v>
      </c>
      <c r="B9" s="272">
        <v>0</v>
      </c>
      <c r="C9" s="272">
        <v>0</v>
      </c>
      <c r="D9" s="273"/>
      <c r="G9" s="158"/>
    </row>
    <row r="10" spans="1:4">
      <c r="A10" s="274" t="s">
        <v>73</v>
      </c>
      <c r="B10" s="272">
        <v>2400</v>
      </c>
      <c r="C10" s="272">
        <v>2362</v>
      </c>
      <c r="D10" s="273">
        <f t="shared" si="0"/>
        <v>101.61</v>
      </c>
    </row>
    <row r="11" spans="1:4">
      <c r="A11" s="274" t="s">
        <v>74</v>
      </c>
      <c r="B11" s="272">
        <v>510</v>
      </c>
      <c r="C11" s="272">
        <v>834</v>
      </c>
      <c r="D11" s="273">
        <f t="shared" si="0"/>
        <v>61.15</v>
      </c>
    </row>
    <row r="12" spans="1:4">
      <c r="A12" s="274" t="s">
        <v>75</v>
      </c>
      <c r="B12" s="272">
        <v>1680</v>
      </c>
      <c r="C12" s="272">
        <v>3343</v>
      </c>
      <c r="D12" s="273">
        <f t="shared" si="0"/>
        <v>50.25</v>
      </c>
    </row>
    <row r="13" spans="1:4">
      <c r="A13" s="274" t="s">
        <v>76</v>
      </c>
      <c r="B13" s="272">
        <v>2425</v>
      </c>
      <c r="C13" s="272">
        <v>2487</v>
      </c>
      <c r="D13" s="273">
        <f t="shared" si="0"/>
        <v>97.51</v>
      </c>
    </row>
    <row r="14" spans="1:4">
      <c r="A14" s="274" t="s">
        <v>77</v>
      </c>
      <c r="B14" s="272">
        <v>1141</v>
      </c>
      <c r="C14" s="272">
        <v>828</v>
      </c>
      <c r="D14" s="273">
        <f t="shared" si="0"/>
        <v>137.8</v>
      </c>
    </row>
    <row r="15" spans="1:4">
      <c r="A15" s="274" t="s">
        <v>78</v>
      </c>
      <c r="B15" s="272">
        <v>2122</v>
      </c>
      <c r="C15" s="272">
        <v>1739</v>
      </c>
      <c r="D15" s="273">
        <f t="shared" si="0"/>
        <v>122.02</v>
      </c>
    </row>
    <row r="16" spans="1:4">
      <c r="A16" s="274" t="s">
        <v>79</v>
      </c>
      <c r="B16" s="272">
        <v>5346</v>
      </c>
      <c r="C16" s="272">
        <v>5120</v>
      </c>
      <c r="D16" s="273">
        <f t="shared" si="0"/>
        <v>104.41</v>
      </c>
    </row>
    <row r="17" spans="1:4">
      <c r="A17" s="274" t="s">
        <v>80</v>
      </c>
      <c r="B17" s="272">
        <v>850</v>
      </c>
      <c r="C17" s="272">
        <v>1371</v>
      </c>
      <c r="D17" s="273">
        <f t="shared" si="0"/>
        <v>62</v>
      </c>
    </row>
    <row r="18" spans="1:4">
      <c r="A18" s="274" t="s">
        <v>81</v>
      </c>
      <c r="B18" s="272">
        <v>7500</v>
      </c>
      <c r="C18" s="272">
        <v>2970</v>
      </c>
      <c r="D18" s="273">
        <f t="shared" si="0"/>
        <v>252.53</v>
      </c>
    </row>
    <row r="19" spans="1:4">
      <c r="A19" s="274" t="s">
        <v>82</v>
      </c>
      <c r="B19" s="272">
        <v>3520</v>
      </c>
      <c r="C19" s="272">
        <v>4088</v>
      </c>
      <c r="D19" s="273">
        <f t="shared" si="0"/>
        <v>86.11</v>
      </c>
    </row>
    <row r="20" spans="1:4">
      <c r="A20" s="274" t="s">
        <v>83</v>
      </c>
      <c r="B20" s="272">
        <v>3000</v>
      </c>
      <c r="C20" s="272">
        <v>3014</v>
      </c>
      <c r="D20" s="273">
        <f t="shared" si="0"/>
        <v>99.54</v>
      </c>
    </row>
    <row r="21" spans="1:4">
      <c r="A21" s="274" t="s">
        <v>155</v>
      </c>
      <c r="B21" s="272">
        <v>110</v>
      </c>
      <c r="C21" s="272">
        <v>57</v>
      </c>
      <c r="D21" s="273">
        <f t="shared" si="0"/>
        <v>192.98</v>
      </c>
    </row>
    <row r="22" spans="1:4">
      <c r="A22" s="271" t="s">
        <v>85</v>
      </c>
      <c r="B22" s="272">
        <f>SUM(B23:B30)</f>
        <v>37536</v>
      </c>
      <c r="C22" s="272">
        <f>SUM(C23:C30)</f>
        <v>29685</v>
      </c>
      <c r="D22" s="273">
        <f t="shared" si="0"/>
        <v>126.45</v>
      </c>
    </row>
    <row r="23" spans="1:4">
      <c r="A23" s="274" t="s">
        <v>86</v>
      </c>
      <c r="B23" s="272">
        <v>4900</v>
      </c>
      <c r="C23" s="272">
        <v>5544</v>
      </c>
      <c r="D23" s="273">
        <f t="shared" si="0"/>
        <v>88.38</v>
      </c>
    </row>
    <row r="24" spans="1:4">
      <c r="A24" s="274" t="s">
        <v>87</v>
      </c>
      <c r="B24" s="272">
        <v>3024</v>
      </c>
      <c r="C24" s="272">
        <v>5793</v>
      </c>
      <c r="D24" s="273">
        <f t="shared" si="0"/>
        <v>52.2</v>
      </c>
    </row>
    <row r="25" spans="1:4">
      <c r="A25" s="274" t="s">
        <v>88</v>
      </c>
      <c r="B25" s="272">
        <v>4451</v>
      </c>
      <c r="C25" s="272">
        <v>3917</v>
      </c>
      <c r="D25" s="273">
        <f t="shared" si="0"/>
        <v>113.63</v>
      </c>
    </row>
    <row r="26" spans="1:4">
      <c r="A26" s="274" t="s">
        <v>89</v>
      </c>
      <c r="B26" s="272">
        <v>0</v>
      </c>
      <c r="C26" s="272">
        <v>0</v>
      </c>
      <c r="D26" s="273"/>
    </row>
    <row r="27" spans="1:4">
      <c r="A27" s="274" t="s">
        <v>90</v>
      </c>
      <c r="B27" s="272">
        <v>20961</v>
      </c>
      <c r="C27" s="272">
        <v>2559</v>
      </c>
      <c r="D27" s="273">
        <f t="shared" si="0"/>
        <v>819.11</v>
      </c>
    </row>
    <row r="28" spans="1:4">
      <c r="A28" s="274" t="s">
        <v>91</v>
      </c>
      <c r="B28" s="272">
        <v>1200</v>
      </c>
      <c r="C28" s="272">
        <v>1398</v>
      </c>
      <c r="D28" s="273"/>
    </row>
    <row r="29" spans="1:4">
      <c r="A29" s="274" t="s">
        <v>92</v>
      </c>
      <c r="B29" s="272">
        <v>3000</v>
      </c>
      <c r="C29" s="272">
        <v>10474</v>
      </c>
      <c r="D29" s="273"/>
    </row>
    <row r="30" spans="1:4">
      <c r="A30" s="274" t="s">
        <v>93</v>
      </c>
      <c r="B30" s="272"/>
      <c r="C30" s="272">
        <v>0</v>
      </c>
      <c r="D30" s="273"/>
    </row>
    <row r="31" spans="1:4">
      <c r="A31" s="275" t="s">
        <v>94</v>
      </c>
      <c r="B31" s="272">
        <f>B5+B22</f>
        <v>89658</v>
      </c>
      <c r="C31" s="272">
        <f>C5+C22</f>
        <v>87454</v>
      </c>
      <c r="D31" s="273">
        <f t="shared" si="0"/>
        <v>102.52</v>
      </c>
    </row>
    <row r="32" spans="1:4">
      <c r="A32" s="276" t="s">
        <v>95</v>
      </c>
      <c r="B32" s="272">
        <v>0</v>
      </c>
      <c r="C32" s="272">
        <v>0</v>
      </c>
      <c r="D32" s="273"/>
    </row>
    <row r="33" spans="1:4">
      <c r="A33" s="276" t="s">
        <v>96</v>
      </c>
      <c r="B33" s="272">
        <f>B34+B38+B41+B40+B39+B42</f>
        <v>187244</v>
      </c>
      <c r="C33" s="272">
        <f>C34+C38+C41+C40+C39+C42</f>
        <v>215519</v>
      </c>
      <c r="D33" s="273">
        <f t="shared" si="0"/>
        <v>86.88</v>
      </c>
    </row>
    <row r="34" spans="1:4">
      <c r="A34" s="277" t="s">
        <v>97</v>
      </c>
      <c r="B34" s="272">
        <f>B35+B36+B37</f>
        <v>142941</v>
      </c>
      <c r="C34" s="272">
        <f>C35+C36+C37</f>
        <v>143991</v>
      </c>
      <c r="D34" s="273"/>
    </row>
    <row r="35" spans="1:4">
      <c r="A35" s="278" t="s">
        <v>98</v>
      </c>
      <c r="B35" s="272">
        <v>6479</v>
      </c>
      <c r="C35" s="272">
        <v>6479</v>
      </c>
      <c r="D35" s="273">
        <f t="shared" si="0"/>
        <v>100</v>
      </c>
    </row>
    <row r="36" spans="1:4">
      <c r="A36" s="278" t="s">
        <v>99</v>
      </c>
      <c r="B36" s="272">
        <v>136462</v>
      </c>
      <c r="C36" s="272">
        <v>137512</v>
      </c>
      <c r="D36" s="273">
        <f t="shared" si="0"/>
        <v>99.24</v>
      </c>
    </row>
    <row r="37" spans="1:4">
      <c r="A37" s="278" t="s">
        <v>100</v>
      </c>
      <c r="B37" s="272"/>
      <c r="C37" s="272">
        <v>0</v>
      </c>
      <c r="D37" s="273"/>
    </row>
    <row r="38" spans="1:4">
      <c r="A38" s="279" t="s">
        <v>101</v>
      </c>
      <c r="B38" s="272">
        <v>0</v>
      </c>
      <c r="C38" s="272">
        <v>0</v>
      </c>
      <c r="D38" s="273"/>
    </row>
    <row r="39" spans="1:4">
      <c r="A39" s="280" t="s">
        <v>102</v>
      </c>
      <c r="B39" s="272"/>
      <c r="C39" s="281">
        <v>0</v>
      </c>
      <c r="D39" s="273"/>
    </row>
    <row r="40" spans="1:4">
      <c r="A40" s="280" t="s">
        <v>103</v>
      </c>
      <c r="B40" s="272">
        <v>30003</v>
      </c>
      <c r="C40" s="272">
        <v>56108</v>
      </c>
      <c r="D40" s="273">
        <f t="shared" si="0"/>
        <v>53.47</v>
      </c>
    </row>
    <row r="41" spans="1:4">
      <c r="A41" s="277" t="s">
        <v>104</v>
      </c>
      <c r="B41" s="272">
        <v>14300</v>
      </c>
      <c r="C41" s="272">
        <v>0</v>
      </c>
      <c r="D41" s="273"/>
    </row>
    <row r="42" spans="1:4">
      <c r="A42" s="282" t="s">
        <v>156</v>
      </c>
      <c r="B42" s="272"/>
      <c r="C42" s="272">
        <v>15420</v>
      </c>
      <c r="D42" s="273"/>
    </row>
    <row r="43" spans="1:4">
      <c r="A43" s="280" t="s">
        <v>106</v>
      </c>
      <c r="B43" s="272">
        <v>0</v>
      </c>
      <c r="C43" s="272">
        <v>0</v>
      </c>
      <c r="D43" s="273"/>
    </row>
    <row r="44" spans="1:4">
      <c r="A44" s="275" t="s">
        <v>107</v>
      </c>
      <c r="B44" s="272">
        <f>B31+B32+B33</f>
        <v>276902</v>
      </c>
      <c r="C44" s="272">
        <f>C31+C32+C33</f>
        <v>302973</v>
      </c>
      <c r="D44" s="273">
        <f t="shared" si="0"/>
        <v>91.39</v>
      </c>
    </row>
    <row r="45" spans="1:2">
      <c r="A45" s="233"/>
      <c r="B45" s="269"/>
    </row>
    <row r="46" spans="1:2">
      <c r="A46" s="233"/>
      <c r="B46" s="269"/>
    </row>
    <row r="47" spans="1:2">
      <c r="A47" s="233"/>
      <c r="B47" s="269"/>
    </row>
    <row r="48" spans="1:2">
      <c r="A48" s="269"/>
      <c r="B48" s="269"/>
    </row>
    <row r="49" spans="1:2">
      <c r="A49" s="269"/>
      <c r="B49" s="269"/>
    </row>
    <row r="50" spans="1:2">
      <c r="A50" s="269"/>
      <c r="B50" s="269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6"/>
  <sheetViews>
    <sheetView topLeftCell="A256" workbookViewId="0">
      <selection activeCell="E256" sqref="E$1:E$1048576"/>
    </sheetView>
  </sheetViews>
  <sheetFormatPr defaultColWidth="9" defaultRowHeight="14.25" outlineLevelCol="4"/>
  <cols>
    <col min="1" max="1" width="47.75" style="231" customWidth="1"/>
    <col min="2" max="2" width="13.625" style="232" customWidth="1"/>
    <col min="3" max="3" width="13" style="231" customWidth="1"/>
    <col min="4" max="4" width="15.125" style="231" customWidth="1"/>
    <col min="5" max="5" width="18.5" style="231" customWidth="1"/>
    <col min="6" max="16384" width="9" style="231"/>
  </cols>
  <sheetData>
    <row r="1" spans="1:2">
      <c r="A1" s="233" t="s">
        <v>157</v>
      </c>
      <c r="B1" s="234"/>
    </row>
    <row r="2" ht="30" customHeight="1" spans="1:4">
      <c r="A2" s="235" t="s">
        <v>158</v>
      </c>
      <c r="B2" s="235"/>
      <c r="C2" s="235"/>
      <c r="D2" s="235"/>
    </row>
    <row r="3" spans="1:4">
      <c r="A3" s="236"/>
      <c r="B3" s="234"/>
      <c r="D3" s="237" t="s">
        <v>63</v>
      </c>
    </row>
    <row r="4" ht="51" customHeight="1" spans="1:4">
      <c r="A4" s="28" t="s">
        <v>110</v>
      </c>
      <c r="B4" s="238" t="s">
        <v>65</v>
      </c>
      <c r="C4" s="239" t="s">
        <v>66</v>
      </c>
      <c r="D4" s="239" t="s">
        <v>67</v>
      </c>
    </row>
    <row r="5" ht="20.1" customHeight="1" spans="1:5">
      <c r="A5" s="240" t="s">
        <v>111</v>
      </c>
      <c r="B5" s="241">
        <f>SUM(B6:B60)</f>
        <v>26328</v>
      </c>
      <c r="C5" s="241">
        <f>SUM(C6:C60)</f>
        <v>28937</v>
      </c>
      <c r="D5" s="242">
        <f>B5/C5*100</f>
        <v>90.98</v>
      </c>
      <c r="E5" s="243"/>
    </row>
    <row r="6" ht="20.1" customHeight="1" spans="1:5">
      <c r="A6" s="244" t="s">
        <v>159</v>
      </c>
      <c r="B6" s="241">
        <v>625</v>
      </c>
      <c r="C6" s="241">
        <v>753</v>
      </c>
      <c r="D6" s="242">
        <f>B6/C6*100</f>
        <v>83</v>
      </c>
      <c r="E6" s="243"/>
    </row>
    <row r="7" ht="20.1" customHeight="1" spans="1:5">
      <c r="A7" s="245" t="s">
        <v>160</v>
      </c>
      <c r="B7" s="241">
        <v>0</v>
      </c>
      <c r="C7" s="241">
        <v>5</v>
      </c>
      <c r="D7" s="242">
        <f t="shared" ref="D7:D10" si="0">B7/C7*100</f>
        <v>0</v>
      </c>
      <c r="E7" s="243"/>
    </row>
    <row r="8" ht="20.1" customHeight="1" spans="1:5">
      <c r="A8" s="246" t="s">
        <v>161</v>
      </c>
      <c r="B8" s="241">
        <v>62</v>
      </c>
      <c r="C8" s="241">
        <v>55</v>
      </c>
      <c r="D8" s="242">
        <f t="shared" si="0"/>
        <v>112.73</v>
      </c>
      <c r="E8" s="243"/>
    </row>
    <row r="9" ht="20.1" customHeight="1" spans="1:5">
      <c r="A9" s="246" t="s">
        <v>162</v>
      </c>
      <c r="B9" s="241">
        <v>0</v>
      </c>
      <c r="C9" s="241">
        <v>35</v>
      </c>
      <c r="D9" s="242">
        <f t="shared" si="0"/>
        <v>0</v>
      </c>
      <c r="E9" s="243"/>
    </row>
    <row r="10" ht="20.1" customHeight="1" spans="1:5">
      <c r="A10" s="244" t="s">
        <v>163</v>
      </c>
      <c r="B10" s="241">
        <v>478</v>
      </c>
      <c r="C10" s="241">
        <v>611</v>
      </c>
      <c r="D10" s="242">
        <f t="shared" si="0"/>
        <v>78.23</v>
      </c>
      <c r="E10" s="243"/>
    </row>
    <row r="11" ht="20.1" customHeight="1" spans="1:5">
      <c r="A11" s="244" t="s">
        <v>164</v>
      </c>
      <c r="B11" s="241">
        <v>70</v>
      </c>
      <c r="C11" s="241">
        <v>0</v>
      </c>
      <c r="D11" s="242"/>
      <c r="E11" s="243"/>
    </row>
    <row r="12" ht="20.1" customHeight="1" spans="1:5">
      <c r="A12" s="244" t="s">
        <v>165</v>
      </c>
      <c r="B12" s="241">
        <v>0</v>
      </c>
      <c r="C12" s="241">
        <v>48</v>
      </c>
      <c r="D12" s="242">
        <f t="shared" ref="D12:D17" si="1">B12/C12*100</f>
        <v>0</v>
      </c>
      <c r="E12" s="243"/>
    </row>
    <row r="13" ht="20.1" customHeight="1" spans="1:5">
      <c r="A13" s="244" t="s">
        <v>166</v>
      </c>
      <c r="B13" s="241">
        <v>7841</v>
      </c>
      <c r="C13" s="241">
        <v>6962</v>
      </c>
      <c r="D13" s="242">
        <f t="shared" si="1"/>
        <v>112.63</v>
      </c>
      <c r="E13" s="243"/>
    </row>
    <row r="14" ht="20.1" customHeight="1" spans="1:5">
      <c r="A14" s="244" t="s">
        <v>167</v>
      </c>
      <c r="B14" s="241">
        <v>176</v>
      </c>
      <c r="C14" s="241">
        <v>169</v>
      </c>
      <c r="D14" s="242">
        <f t="shared" si="1"/>
        <v>104.14</v>
      </c>
      <c r="E14" s="243"/>
    </row>
    <row r="15" ht="20.1" customHeight="1" spans="1:5">
      <c r="A15" s="244" t="s">
        <v>168</v>
      </c>
      <c r="B15" s="241">
        <v>5376</v>
      </c>
      <c r="C15" s="241">
        <f>5098-296</f>
        <v>4802</v>
      </c>
      <c r="D15" s="242">
        <f t="shared" si="1"/>
        <v>111.95</v>
      </c>
      <c r="E15" s="243"/>
    </row>
    <row r="16" ht="20.1" customHeight="1" spans="1:5">
      <c r="A16" s="244" t="s">
        <v>169</v>
      </c>
      <c r="B16" s="241">
        <v>0</v>
      </c>
      <c r="C16" s="241">
        <v>8</v>
      </c>
      <c r="D16" s="242">
        <f t="shared" si="1"/>
        <v>0</v>
      </c>
      <c r="E16" s="243"/>
    </row>
    <row r="17" ht="20.1" customHeight="1" spans="1:5">
      <c r="A17" s="244" t="s">
        <v>170</v>
      </c>
      <c r="B17" s="241">
        <v>189</v>
      </c>
      <c r="C17" s="241">
        <v>700</v>
      </c>
      <c r="D17" s="242">
        <f t="shared" si="1"/>
        <v>27</v>
      </c>
      <c r="E17" s="243"/>
    </row>
    <row r="18" ht="20.1" customHeight="1" spans="1:5">
      <c r="A18" s="244" t="s">
        <v>171</v>
      </c>
      <c r="B18" s="241">
        <v>285</v>
      </c>
      <c r="C18" s="241">
        <v>0</v>
      </c>
      <c r="D18" s="242"/>
      <c r="E18" s="243"/>
    </row>
    <row r="19" ht="20.1" customHeight="1" spans="1:5">
      <c r="A19" s="244" t="s">
        <v>172</v>
      </c>
      <c r="B19" s="241">
        <v>310</v>
      </c>
      <c r="C19" s="241">
        <v>405</v>
      </c>
      <c r="D19" s="242">
        <f>B19/C19*100</f>
        <v>76.54</v>
      </c>
      <c r="E19" s="243"/>
    </row>
    <row r="20" ht="20.1" customHeight="1" spans="1:5">
      <c r="A20" s="245" t="s">
        <v>161</v>
      </c>
      <c r="B20" s="241">
        <v>102</v>
      </c>
      <c r="C20" s="241">
        <v>80</v>
      </c>
      <c r="D20" s="242">
        <f>B20/C20*100</f>
        <v>127.5</v>
      </c>
      <c r="E20" s="243"/>
    </row>
    <row r="21" ht="20.1" customHeight="1" spans="1:5">
      <c r="A21" s="244" t="s">
        <v>173</v>
      </c>
      <c r="B21" s="241">
        <v>65</v>
      </c>
      <c r="C21" s="241">
        <v>0</v>
      </c>
      <c r="D21" s="242"/>
      <c r="E21" s="243"/>
    </row>
    <row r="22" ht="20.1" customHeight="1" spans="1:5">
      <c r="A22" s="244" t="s">
        <v>174</v>
      </c>
      <c r="B22" s="241">
        <v>976</v>
      </c>
      <c r="C22" s="241">
        <v>823</v>
      </c>
      <c r="D22" s="242">
        <f t="shared" ref="D22:D31" si="2">B22/C22*100</f>
        <v>118.59</v>
      </c>
      <c r="E22" s="243"/>
    </row>
    <row r="23" ht="20.1" customHeight="1" spans="1:5">
      <c r="A23" s="245" t="s">
        <v>161</v>
      </c>
      <c r="B23" s="241">
        <v>296</v>
      </c>
      <c r="C23" s="241">
        <v>209</v>
      </c>
      <c r="D23" s="242">
        <f t="shared" si="2"/>
        <v>141.63</v>
      </c>
      <c r="E23" s="243"/>
    </row>
    <row r="24" ht="20.1" customHeight="1" spans="1:5">
      <c r="A24" s="244" t="s">
        <v>175</v>
      </c>
      <c r="B24" s="241">
        <v>0</v>
      </c>
      <c r="C24" s="241">
        <v>10</v>
      </c>
      <c r="D24" s="242">
        <f t="shared" si="2"/>
        <v>0</v>
      </c>
      <c r="E24" s="243"/>
    </row>
    <row r="25" ht="20.1" customHeight="1" spans="1:5">
      <c r="A25" s="245" t="s">
        <v>176</v>
      </c>
      <c r="B25" s="241">
        <v>0</v>
      </c>
      <c r="C25" s="241">
        <v>306</v>
      </c>
      <c r="D25" s="242">
        <f t="shared" si="2"/>
        <v>0</v>
      </c>
      <c r="E25" s="243"/>
    </row>
    <row r="26" ht="20.1" customHeight="1" spans="1:5">
      <c r="A26" s="244" t="s">
        <v>177</v>
      </c>
      <c r="B26" s="241">
        <v>1200</v>
      </c>
      <c r="C26" s="241">
        <v>1960</v>
      </c>
      <c r="D26" s="242">
        <f t="shared" si="2"/>
        <v>61.22</v>
      </c>
      <c r="E26" s="243"/>
    </row>
    <row r="27" ht="20.1" customHeight="1" spans="1:5">
      <c r="A27" s="244" t="s">
        <v>178</v>
      </c>
      <c r="B27" s="241">
        <v>248</v>
      </c>
      <c r="C27" s="241">
        <v>394</v>
      </c>
      <c r="D27" s="242">
        <f t="shared" si="2"/>
        <v>62.94</v>
      </c>
      <c r="E27" s="243"/>
    </row>
    <row r="28" ht="20.1" customHeight="1" spans="1:5">
      <c r="A28" s="245" t="s">
        <v>161</v>
      </c>
      <c r="B28" s="241">
        <v>191</v>
      </c>
      <c r="C28" s="241">
        <v>140</v>
      </c>
      <c r="D28" s="242">
        <f t="shared" si="2"/>
        <v>136.43</v>
      </c>
      <c r="E28" s="243"/>
    </row>
    <row r="29" ht="20.1" customHeight="1" spans="1:5">
      <c r="A29" s="246" t="s">
        <v>179</v>
      </c>
      <c r="B29" s="241">
        <v>0</v>
      </c>
      <c r="C29" s="241">
        <v>8</v>
      </c>
      <c r="D29" s="242">
        <f t="shared" si="2"/>
        <v>0</v>
      </c>
      <c r="E29" s="243"/>
    </row>
    <row r="30" ht="20.1" customHeight="1" spans="1:5">
      <c r="A30" s="244" t="s">
        <v>180</v>
      </c>
      <c r="B30" s="241">
        <v>1476</v>
      </c>
      <c r="C30" s="241">
        <v>1964</v>
      </c>
      <c r="D30" s="242">
        <f t="shared" si="2"/>
        <v>75.15</v>
      </c>
      <c r="E30" s="243"/>
    </row>
    <row r="31" ht="20.1" customHeight="1" spans="1:5">
      <c r="A31" s="245" t="s">
        <v>161</v>
      </c>
      <c r="B31" s="241">
        <v>186</v>
      </c>
      <c r="C31" s="241">
        <v>105</v>
      </c>
      <c r="D31" s="242">
        <f t="shared" si="2"/>
        <v>177.14</v>
      </c>
      <c r="E31" s="243"/>
    </row>
    <row r="32" ht="20.1" customHeight="1" spans="1:5">
      <c r="A32" s="244" t="s">
        <v>181</v>
      </c>
      <c r="B32" s="241">
        <v>45</v>
      </c>
      <c r="C32" s="241">
        <v>0</v>
      </c>
      <c r="D32" s="242"/>
      <c r="E32" s="243"/>
    </row>
    <row r="33" ht="20.1" customHeight="1" spans="1:5">
      <c r="A33" s="244" t="s">
        <v>182</v>
      </c>
      <c r="B33" s="241">
        <v>277</v>
      </c>
      <c r="C33" s="241">
        <v>495</v>
      </c>
      <c r="D33" s="242">
        <f t="shared" ref="D33:D41" si="3">B33/C33*100</f>
        <v>55.96</v>
      </c>
      <c r="E33" s="243"/>
    </row>
    <row r="34" ht="20.1" customHeight="1" spans="1:5">
      <c r="A34" s="244" t="s">
        <v>183</v>
      </c>
      <c r="B34" s="241">
        <v>0</v>
      </c>
      <c r="C34" s="241">
        <v>200</v>
      </c>
      <c r="D34" s="242">
        <f t="shared" si="3"/>
        <v>0</v>
      </c>
      <c r="E34" s="243"/>
    </row>
    <row r="35" ht="20.1" customHeight="1" spans="1:5">
      <c r="A35" s="244" t="s">
        <v>184</v>
      </c>
      <c r="B35" s="241">
        <v>423</v>
      </c>
      <c r="C35" s="241">
        <v>370</v>
      </c>
      <c r="D35" s="242">
        <f t="shared" si="3"/>
        <v>114.32</v>
      </c>
      <c r="E35" s="243"/>
    </row>
    <row r="36" ht="20.1" customHeight="1" spans="1:5">
      <c r="A36" s="244" t="s">
        <v>185</v>
      </c>
      <c r="B36" s="241">
        <v>5</v>
      </c>
      <c r="C36" s="241">
        <v>14</v>
      </c>
      <c r="D36" s="242">
        <f t="shared" si="3"/>
        <v>35.71</v>
      </c>
      <c r="E36" s="243"/>
    </row>
    <row r="37" ht="20.1" customHeight="1" spans="1:5">
      <c r="A37" s="244" t="s">
        <v>186</v>
      </c>
      <c r="B37" s="241">
        <v>154</v>
      </c>
      <c r="C37" s="241">
        <v>132</v>
      </c>
      <c r="D37" s="242">
        <f t="shared" si="3"/>
        <v>116.67</v>
      </c>
      <c r="E37" s="243"/>
    </row>
    <row r="38" ht="20.1" customHeight="1" spans="1:5">
      <c r="A38" s="244" t="s">
        <v>187</v>
      </c>
      <c r="B38" s="241">
        <v>60</v>
      </c>
      <c r="C38" s="241">
        <v>73</v>
      </c>
      <c r="D38" s="242">
        <f t="shared" si="3"/>
        <v>82.19</v>
      </c>
      <c r="E38" s="243"/>
    </row>
    <row r="39" ht="20.1" customHeight="1" spans="1:5">
      <c r="A39" s="244" t="s">
        <v>188</v>
      </c>
      <c r="B39" s="241">
        <v>18</v>
      </c>
      <c r="C39" s="241">
        <v>7</v>
      </c>
      <c r="D39" s="242">
        <f t="shared" si="3"/>
        <v>257.14</v>
      </c>
      <c r="E39" s="243"/>
    </row>
    <row r="40" ht="20.1" customHeight="1" spans="1:5">
      <c r="A40" s="244" t="s">
        <v>189</v>
      </c>
      <c r="B40" s="241">
        <v>633</v>
      </c>
      <c r="C40" s="241">
        <v>699</v>
      </c>
      <c r="D40" s="242">
        <f t="shared" si="3"/>
        <v>90.56</v>
      </c>
      <c r="E40" s="243"/>
    </row>
    <row r="41" ht="20.1" customHeight="1" spans="1:5">
      <c r="A41" s="244" t="s">
        <v>190</v>
      </c>
      <c r="B41" s="241">
        <v>112</v>
      </c>
      <c r="C41" s="241">
        <v>117</v>
      </c>
      <c r="D41" s="242">
        <f t="shared" si="3"/>
        <v>95.73</v>
      </c>
      <c r="E41" s="243"/>
    </row>
    <row r="42" ht="20.1" customHeight="1" spans="1:5">
      <c r="A42" s="244" t="s">
        <v>191</v>
      </c>
      <c r="B42" s="241">
        <v>28</v>
      </c>
      <c r="C42" s="241">
        <v>0</v>
      </c>
      <c r="D42" s="242"/>
      <c r="E42" s="243"/>
    </row>
    <row r="43" ht="20.1" customHeight="1" spans="1:5">
      <c r="A43" s="244" t="s">
        <v>192</v>
      </c>
      <c r="B43" s="241">
        <v>581</v>
      </c>
      <c r="C43" s="241">
        <v>1000</v>
      </c>
      <c r="D43" s="242">
        <f>B43/C43*100</f>
        <v>58.1</v>
      </c>
      <c r="E43" s="243"/>
    </row>
    <row r="44" ht="20.1" customHeight="1" spans="1:5">
      <c r="A44" s="244" t="s">
        <v>193</v>
      </c>
      <c r="B44" s="241">
        <v>204</v>
      </c>
      <c r="C44" s="241">
        <v>195</v>
      </c>
      <c r="D44" s="242">
        <f>B44/C44*100</f>
        <v>104.62</v>
      </c>
      <c r="E44" s="243"/>
    </row>
    <row r="45" ht="20.1" customHeight="1" spans="1:5">
      <c r="A45" s="244" t="s">
        <v>194</v>
      </c>
      <c r="B45" s="241">
        <v>254</v>
      </c>
      <c r="C45" s="241">
        <v>169</v>
      </c>
      <c r="D45" s="242">
        <f t="shared" ref="D45" si="4">B45/C45*100</f>
        <v>150.3</v>
      </c>
      <c r="E45" s="243"/>
    </row>
    <row r="46" ht="20.1" customHeight="1" spans="1:5">
      <c r="A46" s="244" t="s">
        <v>195</v>
      </c>
      <c r="B46" s="241">
        <v>78</v>
      </c>
      <c r="C46" s="241">
        <v>35</v>
      </c>
      <c r="D46" s="242">
        <f t="shared" ref="D46:D60" si="5">B46/C46*100</f>
        <v>222.86</v>
      </c>
      <c r="E46" s="243"/>
    </row>
    <row r="47" ht="20.1" customHeight="1" spans="1:5">
      <c r="A47" s="245" t="s">
        <v>196</v>
      </c>
      <c r="B47" s="241">
        <v>0</v>
      </c>
      <c r="C47" s="241">
        <v>150</v>
      </c>
      <c r="D47" s="242">
        <f t="shared" si="5"/>
        <v>0</v>
      </c>
      <c r="E47" s="243"/>
    </row>
    <row r="48" ht="20.1" customHeight="1" spans="1:5">
      <c r="A48" s="244" t="s">
        <v>197</v>
      </c>
      <c r="B48" s="241">
        <v>174</v>
      </c>
      <c r="C48" s="241">
        <v>294</v>
      </c>
      <c r="D48" s="242">
        <f t="shared" si="5"/>
        <v>59.18</v>
      </c>
      <c r="E48" s="243"/>
    </row>
    <row r="49" ht="20.1" customHeight="1" spans="1:5">
      <c r="A49" s="244" t="s">
        <v>198</v>
      </c>
      <c r="B49" s="241">
        <v>52</v>
      </c>
      <c r="C49" s="241">
        <v>31</v>
      </c>
      <c r="D49" s="242">
        <f t="shared" si="5"/>
        <v>167.74</v>
      </c>
      <c r="E49" s="243"/>
    </row>
    <row r="50" ht="20.1" customHeight="1" spans="1:5">
      <c r="A50" s="245" t="s">
        <v>199</v>
      </c>
      <c r="B50" s="241">
        <v>0</v>
      </c>
      <c r="C50" s="241">
        <v>107</v>
      </c>
      <c r="D50" s="242">
        <f t="shared" si="5"/>
        <v>0</v>
      </c>
      <c r="E50" s="243"/>
    </row>
    <row r="51" ht="20.1" customHeight="1" spans="1:5">
      <c r="A51" s="244" t="s">
        <v>200</v>
      </c>
      <c r="B51" s="241">
        <v>167</v>
      </c>
      <c r="C51" s="241">
        <v>285</v>
      </c>
      <c r="D51" s="242">
        <f t="shared" si="5"/>
        <v>58.6</v>
      </c>
      <c r="E51" s="243"/>
    </row>
    <row r="52" ht="20.1" customHeight="1" spans="1:5">
      <c r="A52" s="244" t="s">
        <v>201</v>
      </c>
      <c r="B52" s="241">
        <v>32</v>
      </c>
      <c r="C52" s="241">
        <v>28</v>
      </c>
      <c r="D52" s="242">
        <f t="shared" si="5"/>
        <v>114.29</v>
      </c>
      <c r="E52" s="243"/>
    </row>
    <row r="53" ht="20.1" customHeight="1" spans="1:5">
      <c r="A53" s="244" t="s">
        <v>202</v>
      </c>
      <c r="B53" s="241">
        <v>978</v>
      </c>
      <c r="C53" s="241">
        <v>1289</v>
      </c>
      <c r="D53" s="242">
        <f t="shared" si="5"/>
        <v>75.87</v>
      </c>
      <c r="E53" s="243"/>
    </row>
    <row r="54" ht="20.1" customHeight="1" spans="1:5">
      <c r="A54" s="244" t="s">
        <v>203</v>
      </c>
      <c r="B54" s="241">
        <v>204</v>
      </c>
      <c r="C54" s="241">
        <v>160</v>
      </c>
      <c r="D54" s="242">
        <f t="shared" si="5"/>
        <v>127.5</v>
      </c>
      <c r="E54" s="243"/>
    </row>
    <row r="55" ht="20.1" customHeight="1" spans="1:5">
      <c r="A55" s="245" t="s">
        <v>204</v>
      </c>
      <c r="B55" s="241">
        <v>0</v>
      </c>
      <c r="C55" s="241">
        <v>354</v>
      </c>
      <c r="D55" s="242">
        <f t="shared" si="5"/>
        <v>0</v>
      </c>
      <c r="E55" s="243"/>
    </row>
    <row r="56" ht="20.1" customHeight="1" spans="1:5">
      <c r="A56" s="244" t="s">
        <v>205</v>
      </c>
      <c r="B56" s="241">
        <v>1277</v>
      </c>
      <c r="C56" s="241">
        <v>1118</v>
      </c>
      <c r="D56" s="242">
        <f t="shared" si="5"/>
        <v>114.22</v>
      </c>
      <c r="E56" s="243"/>
    </row>
    <row r="57" ht="20.1" customHeight="1" spans="1:5">
      <c r="A57" s="245" t="s">
        <v>206</v>
      </c>
      <c r="B57" s="241">
        <v>0</v>
      </c>
      <c r="C57" s="241">
        <v>15</v>
      </c>
      <c r="D57" s="242">
        <f t="shared" si="5"/>
        <v>0</v>
      </c>
      <c r="E57" s="243"/>
    </row>
    <row r="58" ht="20.1" customHeight="1" spans="1:5">
      <c r="A58" s="245" t="s">
        <v>161</v>
      </c>
      <c r="B58" s="241">
        <v>240</v>
      </c>
      <c r="C58" s="241">
        <v>164</v>
      </c>
      <c r="D58" s="242">
        <f t="shared" si="5"/>
        <v>146.34</v>
      </c>
      <c r="E58" s="243"/>
    </row>
    <row r="59" ht="20.1" customHeight="1" spans="1:5">
      <c r="A59" s="244" t="s">
        <v>207</v>
      </c>
      <c r="B59" s="241">
        <v>0</v>
      </c>
      <c r="C59" s="241">
        <v>699</v>
      </c>
      <c r="D59" s="242">
        <f t="shared" si="5"/>
        <v>0</v>
      </c>
      <c r="E59" s="243"/>
    </row>
    <row r="60" ht="20.1" customHeight="1" spans="1:5">
      <c r="A60" s="244" t="s">
        <v>208</v>
      </c>
      <c r="B60" s="241">
        <v>180</v>
      </c>
      <c r="C60" s="241">
        <v>185</v>
      </c>
      <c r="D60" s="242">
        <f t="shared" si="5"/>
        <v>97.3</v>
      </c>
      <c r="E60" s="243"/>
    </row>
    <row r="61" ht="20.1" customHeight="1" spans="1:5">
      <c r="A61" s="240" t="s">
        <v>112</v>
      </c>
      <c r="B61" s="241">
        <v>0</v>
      </c>
      <c r="C61" s="241">
        <v>0</v>
      </c>
      <c r="D61" s="242"/>
      <c r="E61" s="243"/>
    </row>
    <row r="62" ht="20.1" customHeight="1" spans="1:5">
      <c r="A62" s="240" t="s">
        <v>114</v>
      </c>
      <c r="B62" s="241">
        <v>300</v>
      </c>
      <c r="C62" s="241">
        <v>284</v>
      </c>
      <c r="D62" s="242">
        <f t="shared" ref="D62:D70" si="6">B62/C62*100</f>
        <v>105.63</v>
      </c>
      <c r="E62" s="243"/>
    </row>
    <row r="63" ht="20.1" customHeight="1" spans="1:5">
      <c r="A63" s="240" t="s">
        <v>115</v>
      </c>
      <c r="B63" s="241">
        <f>SUM(B64:B73)</f>
        <v>11391</v>
      </c>
      <c r="C63" s="241">
        <v>10684</v>
      </c>
      <c r="D63" s="242">
        <f t="shared" si="6"/>
        <v>106.62</v>
      </c>
      <c r="E63" s="243"/>
    </row>
    <row r="64" ht="20.1" customHeight="1" spans="1:5">
      <c r="A64" s="247" t="s">
        <v>209</v>
      </c>
      <c r="B64" s="241">
        <v>9733</v>
      </c>
      <c r="C64" s="241">
        <v>9032</v>
      </c>
      <c r="D64" s="242">
        <f t="shared" si="6"/>
        <v>107.76</v>
      </c>
      <c r="E64" s="243"/>
    </row>
    <row r="65" ht="20.1" customHeight="1" spans="1:5">
      <c r="A65" s="247" t="s">
        <v>210</v>
      </c>
      <c r="B65" s="241">
        <v>0</v>
      </c>
      <c r="C65" s="241">
        <v>115</v>
      </c>
      <c r="D65" s="242">
        <f t="shared" si="6"/>
        <v>0</v>
      </c>
      <c r="E65" s="243"/>
    </row>
    <row r="66" ht="20.1" customHeight="1" spans="1:5">
      <c r="A66" s="247" t="s">
        <v>211</v>
      </c>
      <c r="B66" s="241">
        <v>258</v>
      </c>
      <c r="C66" s="241">
        <v>186</v>
      </c>
      <c r="D66" s="242">
        <f t="shared" si="6"/>
        <v>138.71</v>
      </c>
      <c r="E66" s="243"/>
    </row>
    <row r="67" ht="20.1" customHeight="1" spans="1:5">
      <c r="A67" s="247" t="s">
        <v>212</v>
      </c>
      <c r="B67" s="241">
        <v>13</v>
      </c>
      <c r="C67" s="241">
        <v>173</v>
      </c>
      <c r="D67" s="242">
        <f t="shared" si="6"/>
        <v>7.51</v>
      </c>
      <c r="E67" s="243"/>
    </row>
    <row r="68" ht="20.1" customHeight="1" spans="1:5">
      <c r="A68" s="247" t="s">
        <v>213</v>
      </c>
      <c r="B68" s="241">
        <v>15</v>
      </c>
      <c r="C68" s="241">
        <v>15</v>
      </c>
      <c r="D68" s="242">
        <f t="shared" si="6"/>
        <v>100</v>
      </c>
      <c r="E68" s="243"/>
    </row>
    <row r="69" ht="20.1" customHeight="1" spans="1:5">
      <c r="A69" s="247" t="s">
        <v>214</v>
      </c>
      <c r="B69" s="241">
        <v>1260</v>
      </c>
      <c r="C69" s="241">
        <f>1065</f>
        <v>1065</v>
      </c>
      <c r="D69" s="242">
        <f t="shared" si="6"/>
        <v>118.31</v>
      </c>
      <c r="E69" s="243"/>
    </row>
    <row r="70" ht="20.1" customHeight="1" spans="1:5">
      <c r="A70" s="247" t="s">
        <v>215</v>
      </c>
      <c r="B70" s="241">
        <v>14</v>
      </c>
      <c r="C70" s="241">
        <v>44</v>
      </c>
      <c r="D70" s="242">
        <f t="shared" si="6"/>
        <v>31.82</v>
      </c>
      <c r="E70" s="243"/>
    </row>
    <row r="71" ht="20.1" customHeight="1" spans="1:5">
      <c r="A71" s="247" t="s">
        <v>216</v>
      </c>
      <c r="B71" s="241">
        <v>6</v>
      </c>
      <c r="C71" s="241">
        <v>0</v>
      </c>
      <c r="D71" s="242"/>
      <c r="E71" s="243"/>
    </row>
    <row r="72" ht="20.1" customHeight="1" spans="1:5">
      <c r="A72" s="247" t="s">
        <v>217</v>
      </c>
      <c r="B72" s="241">
        <v>92</v>
      </c>
      <c r="C72" s="241">
        <v>63</v>
      </c>
      <c r="D72" s="242">
        <f t="shared" ref="D72:D76" si="7">B72/C72*100</f>
        <v>146.03</v>
      </c>
      <c r="E72" s="243"/>
    </row>
    <row r="73" ht="20.1" customHeight="1" spans="1:5">
      <c r="A73" s="247" t="s">
        <v>218</v>
      </c>
      <c r="B73" s="241">
        <v>0</v>
      </c>
      <c r="C73" s="241">
        <v>1</v>
      </c>
      <c r="D73" s="242">
        <f t="shared" si="7"/>
        <v>0</v>
      </c>
      <c r="E73" s="243"/>
    </row>
    <row r="74" ht="20.1" customHeight="1" spans="1:5">
      <c r="A74" s="240" t="s">
        <v>116</v>
      </c>
      <c r="B74" s="241">
        <f>SUM(B75:B90)</f>
        <v>73428</v>
      </c>
      <c r="C74" s="241">
        <f>SUM(C75:C90)</f>
        <v>64842</v>
      </c>
      <c r="D74" s="242">
        <f t="shared" si="7"/>
        <v>113.24</v>
      </c>
      <c r="E74" s="243"/>
    </row>
    <row r="75" ht="20.1" customHeight="1" spans="1:5">
      <c r="A75" s="248" t="s">
        <v>219</v>
      </c>
      <c r="B75" s="241">
        <v>257</v>
      </c>
      <c r="C75" s="241">
        <v>336</v>
      </c>
      <c r="D75" s="242">
        <f t="shared" si="7"/>
        <v>76.49</v>
      </c>
      <c r="E75" s="243"/>
    </row>
    <row r="76" ht="20.1" customHeight="1" spans="1:5">
      <c r="A76" s="248" t="s">
        <v>220</v>
      </c>
      <c r="B76" s="241">
        <v>320</v>
      </c>
      <c r="C76" s="241">
        <v>865</v>
      </c>
      <c r="D76" s="242">
        <f t="shared" si="7"/>
        <v>36.99</v>
      </c>
      <c r="E76" s="243"/>
    </row>
    <row r="77" ht="20.1" customHeight="1" spans="1:5">
      <c r="A77" s="248" t="s">
        <v>221</v>
      </c>
      <c r="B77" s="241">
        <v>357</v>
      </c>
      <c r="C77" s="241">
        <v>0</v>
      </c>
      <c r="D77" s="242"/>
      <c r="E77" s="243"/>
    </row>
    <row r="78" ht="20.1" customHeight="1" spans="1:5">
      <c r="A78" s="248" t="s">
        <v>222</v>
      </c>
      <c r="B78" s="241">
        <v>5120</v>
      </c>
      <c r="C78" s="241">
        <v>5556</v>
      </c>
      <c r="D78" s="242">
        <f t="shared" ref="D78:D83" si="8">B78/C78*100</f>
        <v>92.15</v>
      </c>
      <c r="E78" s="243"/>
    </row>
    <row r="79" ht="20.1" customHeight="1" spans="1:5">
      <c r="A79" s="248" t="s">
        <v>223</v>
      </c>
      <c r="B79" s="241">
        <v>23488</v>
      </c>
      <c r="C79" s="241">
        <f>20259-455</f>
        <v>19804</v>
      </c>
      <c r="D79" s="242">
        <f t="shared" si="8"/>
        <v>118.6</v>
      </c>
      <c r="E79" s="243"/>
    </row>
    <row r="80" ht="20.1" customHeight="1" spans="1:5">
      <c r="A80" s="248" t="s">
        <v>224</v>
      </c>
      <c r="B80" s="241">
        <v>14393</v>
      </c>
      <c r="C80" s="241">
        <v>17275</v>
      </c>
      <c r="D80" s="242">
        <f t="shared" si="8"/>
        <v>83.32</v>
      </c>
      <c r="E80" s="243"/>
    </row>
    <row r="81" ht="20.1" customHeight="1" spans="1:5">
      <c r="A81" s="248" t="s">
        <v>225</v>
      </c>
      <c r="B81" s="241">
        <v>8991</v>
      </c>
      <c r="C81" s="241">
        <v>8185</v>
      </c>
      <c r="D81" s="242">
        <f t="shared" si="8"/>
        <v>109.85</v>
      </c>
      <c r="E81" s="243"/>
    </row>
    <row r="82" ht="20.1" customHeight="1" spans="1:5">
      <c r="A82" s="248" t="s">
        <v>226</v>
      </c>
      <c r="B82" s="241">
        <v>15280</v>
      </c>
      <c r="C82" s="241">
        <v>8720</v>
      </c>
      <c r="D82" s="242">
        <f t="shared" si="8"/>
        <v>175.23</v>
      </c>
      <c r="E82" s="243"/>
    </row>
    <row r="83" ht="20.1" customHeight="1" spans="1:5">
      <c r="A83" s="248" t="s">
        <v>227</v>
      </c>
      <c r="B83" s="241">
        <v>1832</v>
      </c>
      <c r="C83" s="241">
        <v>1990</v>
      </c>
      <c r="D83" s="242">
        <f t="shared" si="8"/>
        <v>92.06</v>
      </c>
      <c r="E83" s="243"/>
    </row>
    <row r="84" ht="20.1" customHeight="1" spans="1:5">
      <c r="A84" s="249" t="s">
        <v>228</v>
      </c>
      <c r="B84" s="241">
        <v>0</v>
      </c>
      <c r="C84" s="241">
        <v>195</v>
      </c>
      <c r="D84" s="242">
        <v>0</v>
      </c>
      <c r="E84" s="243"/>
    </row>
    <row r="85" ht="20.1" customHeight="1" spans="1:5">
      <c r="A85" s="248" t="s">
        <v>229</v>
      </c>
      <c r="B85" s="241">
        <v>600</v>
      </c>
      <c r="C85" s="241">
        <v>546</v>
      </c>
      <c r="D85" s="242">
        <f>B85/C85*100</f>
        <v>109.89</v>
      </c>
      <c r="E85" s="243"/>
    </row>
    <row r="86" ht="20.1" customHeight="1" spans="1:5">
      <c r="A86" s="248" t="s">
        <v>230</v>
      </c>
      <c r="B86" s="241">
        <v>1257</v>
      </c>
      <c r="C86" s="241">
        <v>1037</v>
      </c>
      <c r="D86" s="242">
        <f>B86/C86*100</f>
        <v>121.22</v>
      </c>
      <c r="E86" s="243"/>
    </row>
    <row r="87" ht="20.1" customHeight="1" spans="1:5">
      <c r="A87" s="248" t="s">
        <v>231</v>
      </c>
      <c r="B87" s="241">
        <v>255</v>
      </c>
      <c r="C87" s="241">
        <v>277</v>
      </c>
      <c r="D87" s="242">
        <f>B87/C87*100</f>
        <v>92.06</v>
      </c>
      <c r="E87" s="243"/>
    </row>
    <row r="88" ht="20.1" customHeight="1" spans="1:5">
      <c r="A88" s="248" t="s">
        <v>232</v>
      </c>
      <c r="B88" s="241">
        <v>25</v>
      </c>
      <c r="C88" s="241">
        <v>0</v>
      </c>
      <c r="D88" s="242"/>
      <c r="E88" s="243"/>
    </row>
    <row r="89" ht="20.1" customHeight="1" spans="1:5">
      <c r="A89" s="248" t="s">
        <v>233</v>
      </c>
      <c r="B89" s="241">
        <v>1000</v>
      </c>
      <c r="C89" s="241">
        <v>46</v>
      </c>
      <c r="D89" s="242">
        <f>B89/C89*100</f>
        <v>2173.91</v>
      </c>
      <c r="E89" s="243"/>
    </row>
    <row r="90" ht="20.1" customHeight="1" spans="1:5">
      <c r="A90" s="248" t="s">
        <v>234</v>
      </c>
      <c r="B90" s="241">
        <v>253</v>
      </c>
      <c r="C90" s="241">
        <v>10</v>
      </c>
      <c r="D90" s="242">
        <f>B90/C90*100</f>
        <v>2530</v>
      </c>
      <c r="E90" s="243"/>
    </row>
    <row r="91" ht="20.1" customHeight="1" spans="1:5">
      <c r="A91" s="240" t="s">
        <v>117</v>
      </c>
      <c r="B91" s="241">
        <v>7126</v>
      </c>
      <c r="C91" s="241">
        <f>SUM(C92:C96)</f>
        <v>3978</v>
      </c>
      <c r="D91" s="242">
        <f>B91/C91*100</f>
        <v>179.14</v>
      </c>
      <c r="E91" s="243"/>
    </row>
    <row r="92" ht="20.1" customHeight="1" spans="1:5">
      <c r="A92" s="248" t="s">
        <v>235</v>
      </c>
      <c r="B92" s="241">
        <v>328</v>
      </c>
      <c r="C92" s="241">
        <v>468</v>
      </c>
      <c r="D92" s="242">
        <f>B92/C92*100</f>
        <v>70.09</v>
      </c>
      <c r="E92" s="243"/>
    </row>
    <row r="93" ht="20.1" customHeight="1" spans="1:5">
      <c r="A93" s="248" t="s">
        <v>236</v>
      </c>
      <c r="B93" s="241">
        <v>160</v>
      </c>
      <c r="C93" s="241">
        <v>0</v>
      </c>
      <c r="D93" s="242"/>
      <c r="E93" s="243"/>
    </row>
    <row r="94" ht="20.1" customHeight="1" spans="1:5">
      <c r="A94" s="248" t="s">
        <v>237</v>
      </c>
      <c r="B94" s="241">
        <v>6620</v>
      </c>
      <c r="C94" s="241">
        <f>4247-799</f>
        <v>3448</v>
      </c>
      <c r="D94" s="242">
        <f t="shared" ref="D94:D100" si="9">B94/C94*100</f>
        <v>192</v>
      </c>
      <c r="E94" s="243"/>
    </row>
    <row r="95" ht="20.1" customHeight="1" spans="1:5">
      <c r="A95" s="248" t="s">
        <v>238</v>
      </c>
      <c r="B95" s="241">
        <v>18</v>
      </c>
      <c r="C95" s="241">
        <v>25</v>
      </c>
      <c r="D95" s="242">
        <f t="shared" si="9"/>
        <v>72</v>
      </c>
      <c r="E95" s="243"/>
    </row>
    <row r="96" ht="20.1" customHeight="1" spans="1:5">
      <c r="A96" s="248" t="s">
        <v>239</v>
      </c>
      <c r="B96" s="241">
        <v>0</v>
      </c>
      <c r="C96" s="241">
        <v>37</v>
      </c>
      <c r="D96" s="242">
        <f t="shared" si="9"/>
        <v>0</v>
      </c>
      <c r="E96" s="243"/>
    </row>
    <row r="97" ht="20.1" customHeight="1" spans="1:5">
      <c r="A97" s="250" t="s">
        <v>118</v>
      </c>
      <c r="B97" s="241">
        <v>4392</v>
      </c>
      <c r="C97" s="241">
        <f>SUM(C98:C111)</f>
        <v>3821</v>
      </c>
      <c r="D97" s="242">
        <f t="shared" si="9"/>
        <v>114.94</v>
      </c>
      <c r="E97" s="243"/>
    </row>
    <row r="98" ht="20.1" customHeight="1" spans="1:5">
      <c r="A98" s="248" t="s">
        <v>240</v>
      </c>
      <c r="B98" s="241">
        <v>602</v>
      </c>
      <c r="C98" s="241">
        <v>486</v>
      </c>
      <c r="D98" s="242">
        <f t="shared" si="9"/>
        <v>123.87</v>
      </c>
      <c r="E98" s="243"/>
    </row>
    <row r="99" ht="20.1" customHeight="1" spans="1:5">
      <c r="A99" s="248" t="s">
        <v>241</v>
      </c>
      <c r="B99" s="241">
        <v>88</v>
      </c>
      <c r="C99" s="241">
        <v>168</v>
      </c>
      <c r="D99" s="242">
        <f t="shared" si="9"/>
        <v>52.38</v>
      </c>
      <c r="E99" s="243"/>
    </row>
    <row r="100" ht="20.1" customHeight="1" spans="1:5">
      <c r="A100" s="251" t="s">
        <v>242</v>
      </c>
      <c r="B100" s="241">
        <v>0</v>
      </c>
      <c r="C100" s="241">
        <v>251</v>
      </c>
      <c r="D100" s="242">
        <f t="shared" si="9"/>
        <v>0</v>
      </c>
      <c r="E100" s="243"/>
    </row>
    <row r="101" ht="20.1" customHeight="1" spans="1:5">
      <c r="A101" s="248" t="s">
        <v>243</v>
      </c>
      <c r="B101" s="241">
        <v>652</v>
      </c>
      <c r="C101" s="241">
        <v>0</v>
      </c>
      <c r="D101" s="242"/>
      <c r="E101" s="243"/>
    </row>
    <row r="102" ht="20.1" customHeight="1" spans="1:5">
      <c r="A102" s="248" t="s">
        <v>244</v>
      </c>
      <c r="B102" s="241">
        <v>291</v>
      </c>
      <c r="C102" s="241">
        <v>219</v>
      </c>
      <c r="D102" s="242">
        <f>B102/C102*100</f>
        <v>132.88</v>
      </c>
      <c r="E102" s="243"/>
    </row>
    <row r="103" ht="20.1" customHeight="1" spans="1:5">
      <c r="A103" s="248" t="s">
        <v>245</v>
      </c>
      <c r="B103" s="241">
        <v>260</v>
      </c>
      <c r="C103" s="241">
        <v>507</v>
      </c>
      <c r="D103" s="242">
        <f>B103/C103*100</f>
        <v>51.28</v>
      </c>
      <c r="E103" s="243"/>
    </row>
    <row r="104" ht="20.1" customHeight="1" spans="1:5">
      <c r="A104" s="248" t="s">
        <v>246</v>
      </c>
      <c r="B104" s="241">
        <v>575</v>
      </c>
      <c r="C104" s="241">
        <v>0</v>
      </c>
      <c r="D104" s="242"/>
      <c r="E104" s="243"/>
    </row>
    <row r="105" ht="20.1" customHeight="1" spans="1:5">
      <c r="A105" s="248" t="s">
        <v>247</v>
      </c>
      <c r="B105" s="241">
        <v>0</v>
      </c>
      <c r="C105" s="241">
        <f>657-21</f>
        <v>636</v>
      </c>
      <c r="D105" s="242">
        <f t="shared" ref="D105:D111" si="10">B105/C105*100</f>
        <v>0</v>
      </c>
      <c r="E105" s="243"/>
    </row>
    <row r="106" ht="20.1" customHeight="1" spans="1:5">
      <c r="A106" s="248" t="s">
        <v>248</v>
      </c>
      <c r="B106" s="241">
        <v>1000</v>
      </c>
      <c r="C106" s="241">
        <v>524</v>
      </c>
      <c r="D106" s="242">
        <f t="shared" si="10"/>
        <v>190.84</v>
      </c>
      <c r="E106" s="243"/>
    </row>
    <row r="107" ht="20.1" customHeight="1" spans="1:5">
      <c r="A107" s="248" t="s">
        <v>249</v>
      </c>
      <c r="B107" s="241">
        <v>298</v>
      </c>
      <c r="C107" s="241">
        <v>273</v>
      </c>
      <c r="D107" s="242">
        <f t="shared" si="10"/>
        <v>109.16</v>
      </c>
      <c r="E107" s="243"/>
    </row>
    <row r="108" ht="20.1" customHeight="1" spans="1:5">
      <c r="A108" s="248" t="s">
        <v>250</v>
      </c>
      <c r="B108" s="241">
        <v>0</v>
      </c>
      <c r="C108" s="241">
        <v>132</v>
      </c>
      <c r="D108" s="242">
        <f t="shared" si="10"/>
        <v>0</v>
      </c>
      <c r="E108" s="243"/>
    </row>
    <row r="109" ht="20.1" customHeight="1" spans="1:5">
      <c r="A109" s="248" t="s">
        <v>251</v>
      </c>
      <c r="B109" s="241">
        <v>0</v>
      </c>
      <c r="C109" s="241">
        <v>5</v>
      </c>
      <c r="D109" s="242">
        <f t="shared" si="10"/>
        <v>0</v>
      </c>
      <c r="E109" s="243"/>
    </row>
    <row r="110" ht="20.1" customHeight="1" spans="1:5">
      <c r="A110" s="248" t="s">
        <v>252</v>
      </c>
      <c r="B110" s="241">
        <v>177</v>
      </c>
      <c r="C110" s="241">
        <v>186</v>
      </c>
      <c r="D110" s="242">
        <f t="shared" si="10"/>
        <v>95.16</v>
      </c>
      <c r="E110" s="243"/>
    </row>
    <row r="111" ht="20.1" customHeight="1" spans="1:5">
      <c r="A111" s="248" t="s">
        <v>253</v>
      </c>
      <c r="B111" s="241">
        <v>447</v>
      </c>
      <c r="C111" s="241">
        <v>434</v>
      </c>
      <c r="D111" s="242">
        <f t="shared" si="10"/>
        <v>103</v>
      </c>
      <c r="E111" s="243"/>
    </row>
    <row r="112" ht="20.1" customHeight="1" spans="1:5">
      <c r="A112" s="250" t="s">
        <v>119</v>
      </c>
      <c r="B112" s="241">
        <v>41481</v>
      </c>
      <c r="C112" s="241">
        <v>42505</v>
      </c>
      <c r="D112" s="242">
        <f t="shared" ref="D112:D117" si="11">B112/C112*100</f>
        <v>97.59</v>
      </c>
      <c r="E112" s="243"/>
    </row>
    <row r="113" ht="20.1" customHeight="1" spans="1:5">
      <c r="A113" s="248" t="s">
        <v>254</v>
      </c>
      <c r="B113" s="241">
        <v>508</v>
      </c>
      <c r="C113" s="241">
        <v>512</v>
      </c>
      <c r="D113" s="242">
        <f t="shared" si="11"/>
        <v>99.22</v>
      </c>
      <c r="E113" s="243"/>
    </row>
    <row r="114" ht="20.1" customHeight="1" spans="1:5">
      <c r="A114" s="252" t="s">
        <v>255</v>
      </c>
      <c r="B114" s="241">
        <v>0</v>
      </c>
      <c r="C114" s="241">
        <v>56</v>
      </c>
      <c r="D114" s="242">
        <f t="shared" si="11"/>
        <v>0</v>
      </c>
      <c r="E114" s="243"/>
    </row>
    <row r="115" ht="20.1" customHeight="1" spans="1:5">
      <c r="A115" s="248" t="s">
        <v>256</v>
      </c>
      <c r="B115" s="241">
        <v>50</v>
      </c>
      <c r="C115" s="241">
        <v>122</v>
      </c>
      <c r="D115" s="242">
        <f t="shared" si="11"/>
        <v>40.98</v>
      </c>
      <c r="E115" s="243"/>
    </row>
    <row r="116" ht="20.1" customHeight="1" spans="1:5">
      <c r="A116" s="248" t="s">
        <v>257</v>
      </c>
      <c r="B116" s="241">
        <v>134</v>
      </c>
      <c r="C116" s="241">
        <v>256</v>
      </c>
      <c r="D116" s="242">
        <f t="shared" si="11"/>
        <v>52.34</v>
      </c>
      <c r="E116" s="243"/>
    </row>
    <row r="117" ht="20.1" customHeight="1" spans="1:5">
      <c r="A117" s="248" t="s">
        <v>258</v>
      </c>
      <c r="B117" s="241">
        <v>248</v>
      </c>
      <c r="C117" s="241">
        <v>77</v>
      </c>
      <c r="D117" s="242">
        <f t="shared" si="11"/>
        <v>322.08</v>
      </c>
      <c r="E117" s="243"/>
    </row>
    <row r="118" ht="20.1" customHeight="1" spans="1:5">
      <c r="A118" s="248" t="s">
        <v>217</v>
      </c>
      <c r="B118" s="241">
        <v>103</v>
      </c>
      <c r="C118" s="241">
        <v>0</v>
      </c>
      <c r="D118" s="242"/>
      <c r="E118" s="243"/>
    </row>
    <row r="119" ht="20.1" customHeight="1" spans="1:5">
      <c r="A119" s="248" t="s">
        <v>259</v>
      </c>
      <c r="B119" s="241">
        <v>8</v>
      </c>
      <c r="C119" s="241">
        <v>159</v>
      </c>
      <c r="D119" s="242">
        <f t="shared" ref="D119:D125" si="12">B119/C119*100</f>
        <v>5.03</v>
      </c>
      <c r="E119" s="243"/>
    </row>
    <row r="120" ht="20.1" customHeight="1" spans="1:5">
      <c r="A120" s="248" t="s">
        <v>260</v>
      </c>
      <c r="B120" s="241">
        <v>140</v>
      </c>
      <c r="C120" s="241">
        <v>271</v>
      </c>
      <c r="D120" s="242">
        <f t="shared" si="12"/>
        <v>51.66</v>
      </c>
      <c r="E120" s="243"/>
    </row>
    <row r="121" ht="20.1" customHeight="1" spans="1:5">
      <c r="A121" s="248" t="s">
        <v>261</v>
      </c>
      <c r="B121" s="241">
        <v>239</v>
      </c>
      <c r="C121" s="241">
        <v>179</v>
      </c>
      <c r="D121" s="242">
        <f t="shared" si="12"/>
        <v>133.52</v>
      </c>
      <c r="E121" s="243"/>
    </row>
    <row r="122" ht="20.1" customHeight="1" spans="1:5">
      <c r="A122" s="248" t="s">
        <v>262</v>
      </c>
      <c r="B122" s="241">
        <v>0</v>
      </c>
      <c r="C122" s="241">
        <v>5</v>
      </c>
      <c r="D122" s="242">
        <f t="shared" si="12"/>
        <v>0</v>
      </c>
      <c r="E122" s="243"/>
    </row>
    <row r="123" ht="20.1" customHeight="1" spans="1:5">
      <c r="A123" s="248" t="s">
        <v>263</v>
      </c>
      <c r="B123" s="241">
        <v>0</v>
      </c>
      <c r="C123" s="241">
        <v>3</v>
      </c>
      <c r="D123" s="242">
        <f t="shared" si="12"/>
        <v>0</v>
      </c>
      <c r="E123" s="243"/>
    </row>
    <row r="124" ht="20.1" customHeight="1" spans="1:5">
      <c r="A124" s="248" t="s">
        <v>264</v>
      </c>
      <c r="B124" s="241">
        <v>920</v>
      </c>
      <c r="C124" s="241">
        <v>739</v>
      </c>
      <c r="D124" s="242">
        <f t="shared" si="12"/>
        <v>124.49</v>
      </c>
      <c r="E124" s="243"/>
    </row>
    <row r="125" ht="20.1" customHeight="1" spans="1:5">
      <c r="A125" s="248" t="s">
        <v>265</v>
      </c>
      <c r="B125" s="241">
        <v>0</v>
      </c>
      <c r="C125" s="241">
        <v>35</v>
      </c>
      <c r="D125" s="242">
        <f t="shared" si="12"/>
        <v>0</v>
      </c>
      <c r="E125" s="243"/>
    </row>
    <row r="126" ht="20.1" customHeight="1" spans="1:5">
      <c r="A126" s="248" t="s">
        <v>266</v>
      </c>
      <c r="B126" s="241">
        <v>180</v>
      </c>
      <c r="C126" s="241">
        <v>0</v>
      </c>
      <c r="D126" s="242"/>
      <c r="E126" s="243"/>
    </row>
    <row r="127" ht="20.1" customHeight="1" spans="1:5">
      <c r="A127" s="248" t="s">
        <v>267</v>
      </c>
      <c r="B127" s="241">
        <v>12000</v>
      </c>
      <c r="C127" s="241">
        <v>13500</v>
      </c>
      <c r="D127" s="242">
        <f t="shared" ref="D127:D134" si="13">B127/C127*100</f>
        <v>88.89</v>
      </c>
      <c r="E127" s="243"/>
    </row>
    <row r="128" ht="20.1" customHeight="1" spans="1:5">
      <c r="A128" s="248" t="s">
        <v>268</v>
      </c>
      <c r="B128" s="241">
        <v>2792</v>
      </c>
      <c r="C128" s="241">
        <v>2932</v>
      </c>
      <c r="D128" s="242">
        <f t="shared" si="13"/>
        <v>95.23</v>
      </c>
      <c r="E128" s="243"/>
    </row>
    <row r="129" ht="20.1" customHeight="1" spans="1:5">
      <c r="A129" s="248" t="s">
        <v>269</v>
      </c>
      <c r="B129" s="241">
        <v>0</v>
      </c>
      <c r="C129" s="241">
        <v>2932</v>
      </c>
      <c r="D129" s="242">
        <f t="shared" si="13"/>
        <v>0</v>
      </c>
      <c r="E129" s="243"/>
    </row>
    <row r="130" ht="20.1" customHeight="1" spans="1:5">
      <c r="A130" s="253" t="s">
        <v>270</v>
      </c>
      <c r="B130" s="241">
        <v>0</v>
      </c>
      <c r="C130" s="241">
        <v>900</v>
      </c>
      <c r="D130" s="242">
        <f t="shared" si="13"/>
        <v>0</v>
      </c>
      <c r="E130" s="243"/>
    </row>
    <row r="131" ht="20.1" customHeight="1" spans="1:5">
      <c r="A131" s="248" t="s">
        <v>271</v>
      </c>
      <c r="B131" s="241">
        <v>500</v>
      </c>
      <c r="C131" s="241">
        <v>400</v>
      </c>
      <c r="D131" s="242">
        <f t="shared" si="13"/>
        <v>125</v>
      </c>
      <c r="E131" s="243"/>
    </row>
    <row r="132" ht="20.1" customHeight="1" spans="1:5">
      <c r="A132" s="248" t="s">
        <v>272</v>
      </c>
      <c r="B132" s="241">
        <v>223</v>
      </c>
      <c r="C132" s="241">
        <v>996</v>
      </c>
      <c r="D132" s="242">
        <f t="shared" si="13"/>
        <v>22.39</v>
      </c>
      <c r="E132" s="243"/>
    </row>
    <row r="133" ht="20.1" customHeight="1" spans="1:5">
      <c r="A133" s="254" t="s">
        <v>273</v>
      </c>
      <c r="B133" s="241">
        <v>400</v>
      </c>
      <c r="C133" s="241">
        <v>400</v>
      </c>
      <c r="D133" s="242">
        <f t="shared" si="13"/>
        <v>100</v>
      </c>
      <c r="E133" s="243"/>
    </row>
    <row r="134" ht="20.1" customHeight="1" spans="1:5">
      <c r="A134" s="254" t="s">
        <v>274</v>
      </c>
      <c r="B134" s="241">
        <v>150</v>
      </c>
      <c r="C134" s="241">
        <v>30</v>
      </c>
      <c r="D134" s="242">
        <f t="shared" si="13"/>
        <v>500</v>
      </c>
      <c r="E134" s="243"/>
    </row>
    <row r="135" ht="20.1" customHeight="1" spans="1:5">
      <c r="A135" s="254" t="s">
        <v>275</v>
      </c>
      <c r="B135" s="241">
        <v>1</v>
      </c>
      <c r="C135" s="241">
        <v>0</v>
      </c>
      <c r="D135" s="242"/>
      <c r="E135" s="243"/>
    </row>
    <row r="136" ht="20.1" customHeight="1" spans="1:5">
      <c r="A136" s="254" t="s">
        <v>276</v>
      </c>
      <c r="B136" s="241">
        <v>1350</v>
      </c>
      <c r="C136" s="241">
        <v>0</v>
      </c>
      <c r="D136" s="242"/>
      <c r="E136" s="243"/>
    </row>
    <row r="137" ht="20.1" customHeight="1" spans="1:5">
      <c r="A137" s="254" t="s">
        <v>277</v>
      </c>
      <c r="B137" s="241">
        <v>30</v>
      </c>
      <c r="C137" s="241">
        <v>1305</v>
      </c>
      <c r="D137" s="242">
        <f>B137/C137*100</f>
        <v>2.3</v>
      </c>
      <c r="E137" s="243"/>
    </row>
    <row r="138" ht="20.1" customHeight="1" spans="1:5">
      <c r="A138" s="254" t="s">
        <v>278</v>
      </c>
      <c r="B138" s="241">
        <v>230</v>
      </c>
      <c r="C138" s="241">
        <v>157</v>
      </c>
      <c r="D138" s="242">
        <f t="shared" ref="D138:D153" si="14">B138/C138*100</f>
        <v>146.5</v>
      </c>
      <c r="E138" s="243"/>
    </row>
    <row r="139" ht="20.1" customHeight="1" spans="1:5">
      <c r="A139" s="254" t="s">
        <v>279</v>
      </c>
      <c r="B139" s="241">
        <v>611</v>
      </c>
      <c r="C139" s="241">
        <v>385</v>
      </c>
      <c r="D139" s="242">
        <f t="shared" si="14"/>
        <v>158.7</v>
      </c>
      <c r="E139" s="243"/>
    </row>
    <row r="140" ht="20.1" customHeight="1" spans="1:5">
      <c r="A140" s="254" t="s">
        <v>280</v>
      </c>
      <c r="B140" s="241">
        <v>340</v>
      </c>
      <c r="C140" s="241">
        <v>302</v>
      </c>
      <c r="D140" s="242">
        <f t="shared" si="14"/>
        <v>112.58</v>
      </c>
      <c r="E140" s="243"/>
    </row>
    <row r="141" ht="20.1" customHeight="1" spans="1:5">
      <c r="A141" s="254" t="s">
        <v>281</v>
      </c>
      <c r="B141" s="241">
        <v>115</v>
      </c>
      <c r="C141" s="241">
        <v>183</v>
      </c>
      <c r="D141" s="242">
        <f t="shared" si="14"/>
        <v>62.84</v>
      </c>
      <c r="E141" s="243"/>
    </row>
    <row r="142" ht="20.1" customHeight="1" spans="1:5">
      <c r="A142" s="254" t="s">
        <v>282</v>
      </c>
      <c r="B142" s="241">
        <v>0</v>
      </c>
      <c r="C142" s="241">
        <v>41</v>
      </c>
      <c r="D142" s="242">
        <f t="shared" si="14"/>
        <v>0</v>
      </c>
      <c r="E142" s="243"/>
    </row>
    <row r="143" ht="20.1" customHeight="1" spans="1:5">
      <c r="A143" s="254" t="s">
        <v>283</v>
      </c>
      <c r="B143" s="241">
        <v>85</v>
      </c>
      <c r="C143" s="241">
        <v>68</v>
      </c>
      <c r="D143" s="242">
        <f t="shared" si="14"/>
        <v>125</v>
      </c>
      <c r="E143" s="243"/>
    </row>
    <row r="144" ht="20.1" customHeight="1" spans="1:5">
      <c r="A144" s="254" t="s">
        <v>220</v>
      </c>
      <c r="B144" s="241">
        <v>55</v>
      </c>
      <c r="C144" s="241">
        <v>36</v>
      </c>
      <c r="D144" s="242">
        <f t="shared" si="14"/>
        <v>152.78</v>
      </c>
      <c r="E144" s="243"/>
    </row>
    <row r="145" ht="20.1" customHeight="1" spans="1:5">
      <c r="A145" s="254" t="s">
        <v>284</v>
      </c>
      <c r="B145" s="241">
        <v>403</v>
      </c>
      <c r="C145" s="241">
        <v>498</v>
      </c>
      <c r="D145" s="242">
        <f t="shared" si="14"/>
        <v>80.92</v>
      </c>
      <c r="E145" s="243"/>
    </row>
    <row r="146" ht="20.1" customHeight="1" spans="1:5">
      <c r="A146" s="254" t="s">
        <v>285</v>
      </c>
      <c r="B146" s="241">
        <v>26</v>
      </c>
      <c r="C146" s="241">
        <v>125</v>
      </c>
      <c r="D146" s="242">
        <f t="shared" si="14"/>
        <v>20.8</v>
      </c>
      <c r="E146" s="243"/>
    </row>
    <row r="147" ht="20.1" customHeight="1" spans="1:5">
      <c r="A147" s="254" t="s">
        <v>286</v>
      </c>
      <c r="B147" s="241">
        <v>943</v>
      </c>
      <c r="C147" s="241">
        <v>803</v>
      </c>
      <c r="D147" s="242">
        <f t="shared" si="14"/>
        <v>117.43</v>
      </c>
      <c r="E147" s="243"/>
    </row>
    <row r="148" ht="20.1" customHeight="1" spans="1:5">
      <c r="A148" s="254" t="s">
        <v>287</v>
      </c>
      <c r="B148" s="241">
        <v>64</v>
      </c>
      <c r="C148" s="241">
        <v>123</v>
      </c>
      <c r="D148" s="242">
        <f t="shared" si="14"/>
        <v>52.03</v>
      </c>
      <c r="E148" s="243"/>
    </row>
    <row r="149" ht="20.1" customHeight="1" spans="1:5">
      <c r="A149" s="254" t="s">
        <v>288</v>
      </c>
      <c r="B149" s="241">
        <v>40</v>
      </c>
      <c r="C149" s="241">
        <v>31</v>
      </c>
      <c r="D149" s="242">
        <f t="shared" si="14"/>
        <v>129.03</v>
      </c>
      <c r="E149" s="243"/>
    </row>
    <row r="150" ht="20.1" customHeight="1" spans="1:5">
      <c r="A150" s="254" t="s">
        <v>289</v>
      </c>
      <c r="B150" s="241">
        <v>0</v>
      </c>
      <c r="C150" s="241">
        <v>4</v>
      </c>
      <c r="D150" s="242">
        <f t="shared" si="14"/>
        <v>0</v>
      </c>
      <c r="E150" s="243"/>
    </row>
    <row r="151" ht="20.1" customHeight="1" spans="1:5">
      <c r="A151" s="254" t="s">
        <v>290</v>
      </c>
      <c r="B151" s="241">
        <v>126</v>
      </c>
      <c r="C151" s="241">
        <v>107</v>
      </c>
      <c r="D151" s="242">
        <f t="shared" si="14"/>
        <v>117.76</v>
      </c>
      <c r="E151" s="243"/>
    </row>
    <row r="152" ht="20.1" customHeight="1" spans="1:5">
      <c r="A152" s="254" t="s">
        <v>291</v>
      </c>
      <c r="B152" s="241">
        <v>3464</v>
      </c>
      <c r="C152" s="241">
        <v>3075</v>
      </c>
      <c r="D152" s="242">
        <f t="shared" si="14"/>
        <v>112.65</v>
      </c>
      <c r="E152" s="243"/>
    </row>
    <row r="153" ht="20.1" customHeight="1" spans="1:5">
      <c r="A153" s="254" t="s">
        <v>292</v>
      </c>
      <c r="B153" s="241">
        <v>339</v>
      </c>
      <c r="C153" s="241">
        <v>313</v>
      </c>
      <c r="D153" s="242">
        <f t="shared" si="14"/>
        <v>108.31</v>
      </c>
      <c r="E153" s="243"/>
    </row>
    <row r="154" ht="20.1" customHeight="1" spans="1:5">
      <c r="A154" s="254" t="s">
        <v>293</v>
      </c>
      <c r="B154" s="241">
        <v>24</v>
      </c>
      <c r="C154" s="241">
        <v>24</v>
      </c>
      <c r="D154" s="242">
        <f t="shared" ref="D154:D167" si="15">B154/C154*100</f>
        <v>100</v>
      </c>
      <c r="E154" s="243"/>
    </row>
    <row r="155" ht="20.1" customHeight="1" spans="1:5">
      <c r="A155" s="254" t="s">
        <v>294</v>
      </c>
      <c r="B155" s="241">
        <v>1875</v>
      </c>
      <c r="C155" s="241">
        <v>1498</v>
      </c>
      <c r="D155" s="242">
        <f t="shared" si="15"/>
        <v>125.17</v>
      </c>
      <c r="E155" s="243"/>
    </row>
    <row r="156" ht="20.1" customHeight="1" spans="1:5">
      <c r="A156" s="254" t="s">
        <v>295</v>
      </c>
      <c r="B156" s="241">
        <v>45</v>
      </c>
      <c r="C156" s="241">
        <v>31</v>
      </c>
      <c r="D156" s="242">
        <f t="shared" si="15"/>
        <v>145.16</v>
      </c>
      <c r="E156" s="243"/>
    </row>
    <row r="157" ht="20.1" customHeight="1" spans="1:5">
      <c r="A157" s="254" t="s">
        <v>296</v>
      </c>
      <c r="B157" s="241">
        <v>30</v>
      </c>
      <c r="C157" s="241">
        <v>32</v>
      </c>
      <c r="D157" s="242">
        <f t="shared" si="15"/>
        <v>93.75</v>
      </c>
      <c r="E157" s="243"/>
    </row>
    <row r="158" ht="20.1" customHeight="1" spans="1:5">
      <c r="A158" s="254" t="s">
        <v>297</v>
      </c>
      <c r="B158" s="241">
        <v>12000</v>
      </c>
      <c r="C158" s="241">
        <v>11000</v>
      </c>
      <c r="D158" s="242">
        <f t="shared" si="15"/>
        <v>109.09</v>
      </c>
      <c r="E158" s="243"/>
    </row>
    <row r="159" ht="20.1" customHeight="1" spans="1:5">
      <c r="A159" s="254" t="s">
        <v>298</v>
      </c>
      <c r="B159" s="241">
        <v>67</v>
      </c>
      <c r="C159" s="241">
        <v>56</v>
      </c>
      <c r="D159" s="242">
        <f t="shared" si="15"/>
        <v>119.64</v>
      </c>
      <c r="E159" s="243"/>
    </row>
    <row r="160" ht="20.1" customHeight="1" spans="1:5">
      <c r="A160" s="254" t="s">
        <v>299</v>
      </c>
      <c r="B160" s="241">
        <v>97</v>
      </c>
      <c r="C160" s="241">
        <v>123</v>
      </c>
      <c r="D160" s="242">
        <f t="shared" si="15"/>
        <v>78.86</v>
      </c>
      <c r="E160" s="243"/>
    </row>
    <row r="161" ht="20.1" customHeight="1" spans="1:5">
      <c r="A161" s="253" t="s">
        <v>300</v>
      </c>
      <c r="B161" s="241">
        <v>107</v>
      </c>
      <c r="C161" s="241">
        <v>104</v>
      </c>
      <c r="D161" s="242">
        <f t="shared" si="15"/>
        <v>102.88</v>
      </c>
      <c r="E161" s="243"/>
    </row>
    <row r="162" ht="20.1" customHeight="1" spans="1:5">
      <c r="A162" s="254" t="s">
        <v>301</v>
      </c>
      <c r="B162" s="241">
        <v>0</v>
      </c>
      <c r="C162" s="241">
        <v>120</v>
      </c>
      <c r="D162" s="242">
        <f t="shared" si="15"/>
        <v>0</v>
      </c>
      <c r="E162" s="243"/>
    </row>
    <row r="163" ht="20.1" customHeight="1" spans="1:5">
      <c r="A163" s="250" t="s">
        <v>302</v>
      </c>
      <c r="B163" s="241">
        <v>17263</v>
      </c>
      <c r="C163" s="241">
        <f>SUM(C164:C185)</f>
        <v>14702</v>
      </c>
      <c r="D163" s="242">
        <f t="shared" si="15"/>
        <v>117.42</v>
      </c>
      <c r="E163" s="243"/>
    </row>
    <row r="164" ht="20.1" customHeight="1" spans="1:5">
      <c r="A164" s="254" t="s">
        <v>303</v>
      </c>
      <c r="B164" s="241">
        <v>395</v>
      </c>
      <c r="C164" s="241">
        <v>527</v>
      </c>
      <c r="D164" s="242">
        <f t="shared" si="15"/>
        <v>74.95</v>
      </c>
      <c r="E164" s="243"/>
    </row>
    <row r="165" ht="20.1" customHeight="1" spans="1:5">
      <c r="A165" s="254" t="s">
        <v>220</v>
      </c>
      <c r="B165" s="241">
        <v>291</v>
      </c>
      <c r="C165" s="241">
        <v>241</v>
      </c>
      <c r="D165" s="242">
        <f t="shared" si="15"/>
        <v>120.75</v>
      </c>
      <c r="E165" s="243"/>
    </row>
    <row r="166" ht="20.1" customHeight="1" spans="1:5">
      <c r="A166" s="254" t="s">
        <v>304</v>
      </c>
      <c r="B166" s="241">
        <v>54</v>
      </c>
      <c r="C166" s="241">
        <v>59</v>
      </c>
      <c r="D166" s="242">
        <f t="shared" si="15"/>
        <v>91.53</v>
      </c>
      <c r="E166" s="243"/>
    </row>
    <row r="167" ht="20.1" customHeight="1" spans="1:5">
      <c r="A167" s="254" t="s">
        <v>305</v>
      </c>
      <c r="B167" s="241">
        <v>1102</v>
      </c>
      <c r="C167" s="241">
        <v>1282</v>
      </c>
      <c r="D167" s="242">
        <f t="shared" si="15"/>
        <v>85.96</v>
      </c>
      <c r="E167" s="243"/>
    </row>
    <row r="168" ht="20.1" customHeight="1" spans="1:5">
      <c r="A168" s="254" t="s">
        <v>306</v>
      </c>
      <c r="B168" s="241">
        <v>5056</v>
      </c>
      <c r="C168" s="241">
        <v>4647</v>
      </c>
      <c r="D168" s="242">
        <f t="shared" ref="D168:D179" si="16">B168/C168*100</f>
        <v>108.8</v>
      </c>
      <c r="E168" s="243"/>
    </row>
    <row r="169" ht="20.1" customHeight="1" spans="1:5">
      <c r="A169" s="254" t="s">
        <v>307</v>
      </c>
      <c r="B169" s="241">
        <v>309</v>
      </c>
      <c r="C169" s="241">
        <v>309</v>
      </c>
      <c r="D169" s="242">
        <f t="shared" si="16"/>
        <v>100</v>
      </c>
      <c r="E169" s="243"/>
    </row>
    <row r="170" ht="20.1" customHeight="1" spans="1:5">
      <c r="A170" s="254" t="s">
        <v>308</v>
      </c>
      <c r="B170" s="241">
        <v>638</v>
      </c>
      <c r="C170" s="241">
        <v>579</v>
      </c>
      <c r="D170" s="242">
        <f t="shared" si="16"/>
        <v>110.19</v>
      </c>
      <c r="E170" s="243"/>
    </row>
    <row r="171" ht="20.1" customHeight="1" spans="1:5">
      <c r="A171" s="254" t="s">
        <v>309</v>
      </c>
      <c r="B171" s="241">
        <v>106</v>
      </c>
      <c r="C171" s="241">
        <v>93</v>
      </c>
      <c r="D171" s="242">
        <f t="shared" si="16"/>
        <v>113.98</v>
      </c>
      <c r="E171" s="243"/>
    </row>
    <row r="172" ht="20.1" customHeight="1" spans="1:5">
      <c r="A172" s="254" t="s">
        <v>310</v>
      </c>
      <c r="B172" s="241">
        <v>840</v>
      </c>
      <c r="C172" s="241">
        <v>590</v>
      </c>
      <c r="D172" s="242">
        <f t="shared" si="16"/>
        <v>142.37</v>
      </c>
      <c r="E172" s="243"/>
    </row>
    <row r="173" ht="20.1" customHeight="1" spans="1:5">
      <c r="A173" s="254" t="s">
        <v>311</v>
      </c>
      <c r="B173" s="241">
        <v>2261</v>
      </c>
      <c r="C173" s="241">
        <v>2029</v>
      </c>
      <c r="D173" s="242">
        <f t="shared" si="16"/>
        <v>111.43</v>
      </c>
      <c r="E173" s="243"/>
    </row>
    <row r="174" ht="20.1" customHeight="1" spans="1:5">
      <c r="A174" s="254" t="s">
        <v>312</v>
      </c>
      <c r="B174" s="241">
        <v>2530</v>
      </c>
      <c r="C174" s="241">
        <v>378</v>
      </c>
      <c r="D174" s="242">
        <f t="shared" si="16"/>
        <v>669.31</v>
      </c>
      <c r="E174" s="243"/>
    </row>
    <row r="175" ht="20.1" customHeight="1" spans="1:5">
      <c r="A175" s="254" t="s">
        <v>313</v>
      </c>
      <c r="B175" s="241">
        <v>0</v>
      </c>
      <c r="C175" s="241">
        <v>50</v>
      </c>
      <c r="D175" s="242">
        <f t="shared" si="16"/>
        <v>0</v>
      </c>
      <c r="E175" s="243"/>
    </row>
    <row r="176" ht="20.1" customHeight="1" spans="1:5">
      <c r="A176" s="254" t="s">
        <v>314</v>
      </c>
      <c r="B176" s="241">
        <v>0</v>
      </c>
      <c r="C176" s="241">
        <v>132</v>
      </c>
      <c r="D176" s="242">
        <f t="shared" si="16"/>
        <v>0</v>
      </c>
      <c r="E176" s="243"/>
    </row>
    <row r="177" ht="20.1" customHeight="1" spans="1:5">
      <c r="A177" s="254" t="s">
        <v>315</v>
      </c>
      <c r="B177" s="241">
        <v>985</v>
      </c>
      <c r="C177" s="241">
        <v>777</v>
      </c>
      <c r="D177" s="242">
        <f t="shared" si="16"/>
        <v>126.77</v>
      </c>
      <c r="E177" s="243"/>
    </row>
    <row r="178" ht="20.1" customHeight="1" spans="1:5">
      <c r="A178" s="254" t="s">
        <v>316</v>
      </c>
      <c r="B178" s="241">
        <v>56</v>
      </c>
      <c r="C178" s="241">
        <v>56</v>
      </c>
      <c r="D178" s="242">
        <f t="shared" si="16"/>
        <v>100</v>
      </c>
      <c r="E178" s="243"/>
    </row>
    <row r="179" ht="20.1" customHeight="1" spans="1:5">
      <c r="A179" s="254" t="s">
        <v>317</v>
      </c>
      <c r="B179" s="241">
        <v>0</v>
      </c>
      <c r="C179" s="241">
        <v>500</v>
      </c>
      <c r="D179" s="242">
        <f t="shared" si="16"/>
        <v>0</v>
      </c>
      <c r="E179" s="243"/>
    </row>
    <row r="180" ht="20.1" customHeight="1" spans="1:5">
      <c r="A180" s="254" t="s">
        <v>318</v>
      </c>
      <c r="B180" s="241">
        <v>500</v>
      </c>
      <c r="C180" s="241">
        <v>0</v>
      </c>
      <c r="D180" s="242"/>
      <c r="E180" s="243"/>
    </row>
    <row r="181" ht="20.1" customHeight="1" spans="1:5">
      <c r="A181" s="254" t="s">
        <v>319</v>
      </c>
      <c r="B181" s="241">
        <v>1</v>
      </c>
      <c r="C181" s="241">
        <v>0</v>
      </c>
      <c r="D181" s="242"/>
      <c r="E181" s="243"/>
    </row>
    <row r="182" ht="20.1" customHeight="1" spans="1:5">
      <c r="A182" s="254" t="s">
        <v>320</v>
      </c>
      <c r="B182" s="241">
        <v>75</v>
      </c>
      <c r="C182" s="241">
        <v>63</v>
      </c>
      <c r="D182" s="242">
        <f t="shared" ref="D182:D188" si="17">B182/C182*100</f>
        <v>119.05</v>
      </c>
      <c r="E182" s="243"/>
    </row>
    <row r="183" ht="20.1" customHeight="1" spans="1:5">
      <c r="A183" s="254" t="s">
        <v>321</v>
      </c>
      <c r="B183" s="241">
        <v>0</v>
      </c>
      <c r="C183" s="241">
        <v>20</v>
      </c>
      <c r="D183" s="242">
        <f t="shared" si="17"/>
        <v>0</v>
      </c>
      <c r="E183" s="243"/>
    </row>
    <row r="184" ht="20.1" customHeight="1" spans="1:5">
      <c r="A184" s="254" t="s">
        <v>322</v>
      </c>
      <c r="B184" s="241">
        <v>576</v>
      </c>
      <c r="C184" s="241">
        <v>528</v>
      </c>
      <c r="D184" s="242">
        <f t="shared" si="17"/>
        <v>109.09</v>
      </c>
      <c r="E184" s="243"/>
    </row>
    <row r="185" ht="20.1" customHeight="1" spans="1:5">
      <c r="A185" s="254" t="s">
        <v>323</v>
      </c>
      <c r="B185" s="241">
        <v>1488</v>
      </c>
      <c r="C185" s="241">
        <f>1838+4</f>
        <v>1842</v>
      </c>
      <c r="D185" s="242">
        <f t="shared" si="17"/>
        <v>80.78</v>
      </c>
      <c r="E185" s="243"/>
    </row>
    <row r="186" ht="20.1" customHeight="1" spans="1:5">
      <c r="A186" s="250" t="s">
        <v>121</v>
      </c>
      <c r="B186" s="241">
        <v>7726</v>
      </c>
      <c r="C186" s="241">
        <f>C187+C190+C188</f>
        <v>3277</v>
      </c>
      <c r="D186" s="242">
        <f t="shared" si="17"/>
        <v>235.76</v>
      </c>
      <c r="E186" s="243"/>
    </row>
    <row r="187" ht="20.1" customHeight="1" spans="1:5">
      <c r="A187" s="254" t="s">
        <v>324</v>
      </c>
      <c r="B187" s="241">
        <v>1792</v>
      </c>
      <c r="C187" s="241">
        <f>962+1305</f>
        <v>2267</v>
      </c>
      <c r="D187" s="242">
        <f t="shared" si="17"/>
        <v>79.05</v>
      </c>
      <c r="E187" s="243"/>
    </row>
    <row r="188" ht="20.1" customHeight="1" spans="1:5">
      <c r="A188" s="246" t="s">
        <v>325</v>
      </c>
      <c r="B188" s="241">
        <v>3640</v>
      </c>
      <c r="C188" s="241">
        <v>860</v>
      </c>
      <c r="D188" s="242">
        <f t="shared" si="17"/>
        <v>423.26</v>
      </c>
      <c r="E188" s="243"/>
    </row>
    <row r="189" ht="20.1" customHeight="1" spans="1:5">
      <c r="A189" s="255" t="s">
        <v>326</v>
      </c>
      <c r="B189" s="241">
        <v>2294</v>
      </c>
      <c r="C189" s="241">
        <v>0</v>
      </c>
      <c r="D189" s="242"/>
      <c r="E189" s="243"/>
    </row>
    <row r="190" ht="20.1" customHeight="1" spans="1:5">
      <c r="A190" s="254" t="s">
        <v>327</v>
      </c>
      <c r="B190" s="241">
        <v>0</v>
      </c>
      <c r="C190" s="241">
        <v>150</v>
      </c>
      <c r="D190" s="242">
        <f t="shared" ref="D190:D195" si="18">B190/C190*100</f>
        <v>0</v>
      </c>
      <c r="E190" s="243"/>
    </row>
    <row r="191" ht="20.1" customHeight="1" spans="1:5">
      <c r="A191" s="250" t="s">
        <v>122</v>
      </c>
      <c r="B191" s="241">
        <v>17144</v>
      </c>
      <c r="C191" s="241">
        <f>SUM(C192:C196)</f>
        <v>4647</v>
      </c>
      <c r="D191" s="242">
        <f t="shared" si="18"/>
        <v>368.93</v>
      </c>
      <c r="E191" s="243"/>
    </row>
    <row r="192" ht="20.1" customHeight="1" spans="1:5">
      <c r="A192" s="254" t="s">
        <v>328</v>
      </c>
      <c r="B192" s="241">
        <v>420</v>
      </c>
      <c r="C192" s="241">
        <v>314</v>
      </c>
      <c r="D192" s="242">
        <f t="shared" si="18"/>
        <v>133.76</v>
      </c>
      <c r="E192" s="243"/>
    </row>
    <row r="193" ht="20.1" customHeight="1" spans="1:5">
      <c r="A193" s="254" t="s">
        <v>329</v>
      </c>
      <c r="B193" s="241">
        <v>1098</v>
      </c>
      <c r="C193" s="241">
        <f>1455-8</f>
        <v>1447</v>
      </c>
      <c r="D193" s="242">
        <f t="shared" si="18"/>
        <v>75.88</v>
      </c>
      <c r="E193" s="243"/>
    </row>
    <row r="194" ht="20.1" customHeight="1" spans="1:5">
      <c r="A194" s="254" t="s">
        <v>330</v>
      </c>
      <c r="B194" s="241">
        <v>367</v>
      </c>
      <c r="C194" s="241">
        <v>886</v>
      </c>
      <c r="D194" s="242">
        <f t="shared" si="18"/>
        <v>41.42</v>
      </c>
      <c r="E194" s="243"/>
    </row>
    <row r="195" ht="20.1" customHeight="1" spans="1:5">
      <c r="A195" s="255" t="s">
        <v>331</v>
      </c>
      <c r="B195" s="241">
        <v>3328</v>
      </c>
      <c r="C195" s="241">
        <v>1000</v>
      </c>
      <c r="D195" s="242">
        <f t="shared" si="18"/>
        <v>332.8</v>
      </c>
      <c r="E195" s="243"/>
    </row>
    <row r="196" ht="20.1" customHeight="1" spans="1:5">
      <c r="A196" s="251" t="s">
        <v>332</v>
      </c>
      <c r="B196" s="241">
        <v>11931</v>
      </c>
      <c r="C196" s="241">
        <v>1000</v>
      </c>
      <c r="D196" s="242">
        <f t="shared" ref="D196:D203" si="19">B196/C196*100</f>
        <v>1193.1</v>
      </c>
      <c r="E196" s="243"/>
    </row>
    <row r="197" ht="20.1" customHeight="1" spans="1:5">
      <c r="A197" s="250" t="s">
        <v>123</v>
      </c>
      <c r="B197" s="241">
        <v>17939</v>
      </c>
      <c r="C197" s="241">
        <f>SUM(C198:C228)</f>
        <v>23919</v>
      </c>
      <c r="D197" s="242">
        <f t="shared" si="19"/>
        <v>75</v>
      </c>
      <c r="E197" s="243"/>
    </row>
    <row r="198" ht="20.1" customHeight="1" spans="1:5">
      <c r="A198" s="250" t="s">
        <v>333</v>
      </c>
      <c r="B198" s="241">
        <v>497</v>
      </c>
      <c r="C198" s="241">
        <v>384</v>
      </c>
      <c r="D198" s="242">
        <f t="shared" si="19"/>
        <v>129.43</v>
      </c>
      <c r="E198" s="243"/>
    </row>
    <row r="199" ht="20.1" customHeight="1" spans="1:5">
      <c r="A199" s="254" t="s">
        <v>334</v>
      </c>
      <c r="B199" s="241">
        <v>0</v>
      </c>
      <c r="C199" s="241">
        <v>186</v>
      </c>
      <c r="D199" s="242">
        <f t="shared" si="19"/>
        <v>0</v>
      </c>
      <c r="E199" s="243"/>
    </row>
    <row r="200" ht="20.1" customHeight="1" spans="1:5">
      <c r="A200" s="254" t="s">
        <v>335</v>
      </c>
      <c r="B200" s="241">
        <v>1743</v>
      </c>
      <c r="C200" s="241">
        <v>1441</v>
      </c>
      <c r="D200" s="242">
        <f t="shared" si="19"/>
        <v>120.96</v>
      </c>
      <c r="E200" s="243"/>
    </row>
    <row r="201" ht="20.1" customHeight="1" spans="1:5">
      <c r="A201" s="246" t="s">
        <v>336</v>
      </c>
      <c r="B201" s="241">
        <v>0</v>
      </c>
      <c r="C201" s="241">
        <v>39</v>
      </c>
      <c r="D201" s="242">
        <v>0</v>
      </c>
      <c r="E201" s="243"/>
    </row>
    <row r="202" ht="20.1" customHeight="1" spans="1:5">
      <c r="A202" s="254" t="s">
        <v>337</v>
      </c>
      <c r="B202" s="241">
        <v>0</v>
      </c>
      <c r="C202" s="241">
        <v>26</v>
      </c>
      <c r="D202" s="242">
        <f t="shared" si="19"/>
        <v>0</v>
      </c>
      <c r="E202" s="243"/>
    </row>
    <row r="203" ht="20.1" customHeight="1" spans="1:5">
      <c r="A203" s="254" t="s">
        <v>338</v>
      </c>
      <c r="B203" s="241">
        <v>0</v>
      </c>
      <c r="C203" s="241">
        <v>273</v>
      </c>
      <c r="D203" s="242">
        <f t="shared" si="19"/>
        <v>0</v>
      </c>
      <c r="E203" s="243"/>
    </row>
    <row r="204" ht="20.1" customHeight="1" spans="1:5">
      <c r="A204" s="246" t="s">
        <v>339</v>
      </c>
      <c r="B204" s="241">
        <v>0</v>
      </c>
      <c r="C204" s="241">
        <v>70</v>
      </c>
      <c r="D204" s="242">
        <v>0</v>
      </c>
      <c r="E204" s="243"/>
    </row>
    <row r="205" ht="20.1" customHeight="1" spans="1:5">
      <c r="A205" s="254" t="s">
        <v>340</v>
      </c>
      <c r="B205" s="241">
        <v>0</v>
      </c>
      <c r="C205" s="241">
        <v>30</v>
      </c>
      <c r="D205" s="242">
        <f t="shared" ref="D205:D210" si="20">B205/C205*100</f>
        <v>0</v>
      </c>
      <c r="E205" s="243"/>
    </row>
    <row r="206" ht="20.1" customHeight="1" spans="1:5">
      <c r="A206" s="254" t="s">
        <v>341</v>
      </c>
      <c r="B206" s="241">
        <v>0</v>
      </c>
      <c r="C206" s="241">
        <v>2</v>
      </c>
      <c r="D206" s="242">
        <f t="shared" si="20"/>
        <v>0</v>
      </c>
      <c r="E206" s="243"/>
    </row>
    <row r="207" ht="20.1" customHeight="1" spans="1:5">
      <c r="A207" s="254" t="s">
        <v>342</v>
      </c>
      <c r="B207" s="241">
        <v>0</v>
      </c>
      <c r="C207" s="241">
        <v>3</v>
      </c>
      <c r="D207" s="242">
        <f t="shared" si="20"/>
        <v>0</v>
      </c>
      <c r="E207" s="243"/>
    </row>
    <row r="208" ht="20.1" customHeight="1" spans="1:5">
      <c r="A208" s="246" t="s">
        <v>343</v>
      </c>
      <c r="B208" s="241">
        <v>0</v>
      </c>
      <c r="C208" s="241">
        <v>208</v>
      </c>
      <c r="D208" s="242">
        <f t="shared" si="20"/>
        <v>0</v>
      </c>
      <c r="E208" s="243"/>
    </row>
    <row r="209" ht="20.1" customHeight="1" spans="1:5">
      <c r="A209" s="246" t="s">
        <v>344</v>
      </c>
      <c r="B209" s="241">
        <v>2960</v>
      </c>
      <c r="C209" s="241">
        <f>4172-263</f>
        <v>3909</v>
      </c>
      <c r="D209" s="242">
        <f t="shared" si="20"/>
        <v>75.72</v>
      </c>
      <c r="E209" s="243"/>
    </row>
    <row r="210" ht="20.1" customHeight="1" spans="1:5">
      <c r="A210" s="254" t="s">
        <v>345</v>
      </c>
      <c r="B210" s="241">
        <v>165</v>
      </c>
      <c r="C210" s="241">
        <v>194</v>
      </c>
      <c r="D210" s="242">
        <f t="shared" si="20"/>
        <v>85.05</v>
      </c>
      <c r="E210" s="243"/>
    </row>
    <row r="211" ht="20.1" customHeight="1" spans="1:5">
      <c r="A211" s="254" t="s">
        <v>346</v>
      </c>
      <c r="B211" s="241">
        <v>0</v>
      </c>
      <c r="C211" s="241">
        <v>10</v>
      </c>
      <c r="D211" s="242">
        <f t="shared" ref="D211:D220" si="21">B211/C211*100</f>
        <v>0</v>
      </c>
      <c r="E211" s="243"/>
    </row>
    <row r="212" ht="20.1" customHeight="1" spans="1:5">
      <c r="A212" s="254" t="s">
        <v>347</v>
      </c>
      <c r="B212" s="241">
        <v>2270</v>
      </c>
      <c r="C212" s="241">
        <v>1753</v>
      </c>
      <c r="D212" s="242">
        <f t="shared" si="21"/>
        <v>129.49</v>
      </c>
      <c r="E212" s="243"/>
    </row>
    <row r="213" ht="20.1" customHeight="1" spans="1:5">
      <c r="A213" s="254" t="s">
        <v>348</v>
      </c>
      <c r="B213" s="241">
        <v>0</v>
      </c>
      <c r="C213" s="241">
        <v>330</v>
      </c>
      <c r="D213" s="242">
        <f t="shared" si="21"/>
        <v>0</v>
      </c>
      <c r="E213" s="243"/>
    </row>
    <row r="214" ht="20.1" customHeight="1" spans="1:5">
      <c r="A214" s="254" t="s">
        <v>349</v>
      </c>
      <c r="B214" s="241">
        <v>1258</v>
      </c>
      <c r="C214" s="241">
        <v>305</v>
      </c>
      <c r="D214" s="242">
        <f t="shared" si="21"/>
        <v>412.46</v>
      </c>
      <c r="E214" s="243"/>
    </row>
    <row r="215" ht="20.1" customHeight="1" spans="1:5">
      <c r="A215" s="254" t="s">
        <v>350</v>
      </c>
      <c r="B215" s="241">
        <v>0</v>
      </c>
      <c r="C215" s="241">
        <v>200</v>
      </c>
      <c r="D215" s="242">
        <f t="shared" si="21"/>
        <v>0</v>
      </c>
      <c r="E215" s="243"/>
    </row>
    <row r="216" ht="20.1" customHeight="1" spans="1:5">
      <c r="A216" s="254" t="s">
        <v>351</v>
      </c>
      <c r="B216" s="241">
        <v>0</v>
      </c>
      <c r="C216" s="241">
        <v>150</v>
      </c>
      <c r="D216" s="242">
        <f t="shared" si="21"/>
        <v>0</v>
      </c>
      <c r="E216" s="243"/>
    </row>
    <row r="217" ht="20.1" customHeight="1" spans="1:5">
      <c r="A217" s="254" t="s">
        <v>352</v>
      </c>
      <c r="B217" s="241">
        <v>208</v>
      </c>
      <c r="C217" s="241">
        <v>3346</v>
      </c>
      <c r="D217" s="242">
        <f t="shared" si="21"/>
        <v>6.22</v>
      </c>
      <c r="E217" s="243"/>
    </row>
    <row r="218" ht="20.1" customHeight="1" spans="1:5">
      <c r="A218" s="254" t="s">
        <v>353</v>
      </c>
      <c r="B218" s="241">
        <v>271</v>
      </c>
      <c r="C218" s="241">
        <v>254</v>
      </c>
      <c r="D218" s="242">
        <f t="shared" si="21"/>
        <v>106.69</v>
      </c>
      <c r="E218" s="243"/>
    </row>
    <row r="219" ht="20.1" customHeight="1" spans="1:5">
      <c r="A219" s="254" t="s">
        <v>354</v>
      </c>
      <c r="B219" s="241">
        <v>7</v>
      </c>
      <c r="C219" s="241">
        <v>347</v>
      </c>
      <c r="D219" s="242">
        <f t="shared" si="21"/>
        <v>2.02</v>
      </c>
      <c r="E219" s="243"/>
    </row>
    <row r="220" ht="20.1" customHeight="1" spans="1:5">
      <c r="A220" s="246" t="s">
        <v>355</v>
      </c>
      <c r="B220" s="241">
        <v>0</v>
      </c>
      <c r="C220" s="241">
        <v>1617</v>
      </c>
      <c r="D220" s="242">
        <f t="shared" si="21"/>
        <v>0</v>
      </c>
      <c r="E220" s="243"/>
    </row>
    <row r="221" ht="20.1" customHeight="1" spans="1:5">
      <c r="A221" s="254" t="s">
        <v>356</v>
      </c>
      <c r="B221" s="241">
        <v>294</v>
      </c>
      <c r="C221" s="241">
        <v>345</v>
      </c>
      <c r="D221" s="242">
        <f t="shared" ref="D221:D230" si="22">B221/C221*100</f>
        <v>85.22</v>
      </c>
      <c r="E221" s="243"/>
    </row>
    <row r="222" ht="20.1" customHeight="1" spans="1:5">
      <c r="A222" s="254" t="s">
        <v>357</v>
      </c>
      <c r="B222" s="241">
        <v>53</v>
      </c>
      <c r="C222" s="241">
        <v>200</v>
      </c>
      <c r="D222" s="242">
        <f t="shared" si="22"/>
        <v>26.5</v>
      </c>
      <c r="E222" s="243"/>
    </row>
    <row r="223" ht="20.1" customHeight="1" spans="1:5">
      <c r="A223" s="254" t="s">
        <v>358</v>
      </c>
      <c r="B223" s="241">
        <v>0</v>
      </c>
      <c r="C223" s="241">
        <v>80</v>
      </c>
      <c r="D223" s="242">
        <f t="shared" si="22"/>
        <v>0</v>
      </c>
      <c r="E223" s="243"/>
    </row>
    <row r="224" ht="20.1" customHeight="1" spans="1:5">
      <c r="A224" s="255" t="s">
        <v>359</v>
      </c>
      <c r="B224" s="241">
        <v>3000</v>
      </c>
      <c r="C224" s="241">
        <v>105</v>
      </c>
      <c r="D224" s="242">
        <f t="shared" si="22"/>
        <v>2857.14</v>
      </c>
      <c r="E224" s="243"/>
    </row>
    <row r="225" ht="20.1" customHeight="1" spans="1:5">
      <c r="A225" s="254" t="s">
        <v>360</v>
      </c>
      <c r="B225" s="241">
        <v>0</v>
      </c>
      <c r="C225" s="241">
        <v>4315</v>
      </c>
      <c r="D225" s="242">
        <f t="shared" si="22"/>
        <v>0</v>
      </c>
      <c r="E225" s="243"/>
    </row>
    <row r="226" ht="20.1" customHeight="1" spans="1:5">
      <c r="A226" s="246" t="s">
        <v>361</v>
      </c>
      <c r="B226" s="241">
        <v>1914</v>
      </c>
      <c r="C226" s="241">
        <v>562</v>
      </c>
      <c r="D226" s="242">
        <f t="shared" si="22"/>
        <v>340.57</v>
      </c>
      <c r="E226" s="243"/>
    </row>
    <row r="227" ht="20.1" customHeight="1" spans="1:5">
      <c r="A227" s="254" t="s">
        <v>362</v>
      </c>
      <c r="B227" s="241">
        <v>2090</v>
      </c>
      <c r="C227" s="241">
        <v>2020</v>
      </c>
      <c r="D227" s="242">
        <f t="shared" si="22"/>
        <v>103.47</v>
      </c>
      <c r="E227" s="243"/>
    </row>
    <row r="228" ht="20.1" customHeight="1" spans="1:5">
      <c r="A228" s="246" t="s">
        <v>363</v>
      </c>
      <c r="B228" s="241">
        <v>1210</v>
      </c>
      <c r="C228" s="241">
        <v>1215</v>
      </c>
      <c r="D228" s="242">
        <f t="shared" si="22"/>
        <v>99.59</v>
      </c>
      <c r="E228" s="243"/>
    </row>
    <row r="229" ht="20.1" customHeight="1" spans="1:5">
      <c r="A229" s="250" t="s">
        <v>124</v>
      </c>
      <c r="B229" s="241">
        <v>1033</v>
      </c>
      <c r="C229" s="241">
        <f>C230+C232+C231</f>
        <v>2695</v>
      </c>
      <c r="D229" s="242">
        <f t="shared" si="22"/>
        <v>38.33</v>
      </c>
      <c r="E229" s="243"/>
    </row>
    <row r="230" ht="20.1" customHeight="1" spans="1:5">
      <c r="A230" s="254" t="s">
        <v>364</v>
      </c>
      <c r="B230" s="241">
        <v>196</v>
      </c>
      <c r="C230" s="241">
        <f>200+735</f>
        <v>935</v>
      </c>
      <c r="D230" s="242">
        <f t="shared" si="22"/>
        <v>20.96</v>
      </c>
      <c r="E230" s="243"/>
    </row>
    <row r="231" ht="20.1" customHeight="1" spans="1:5">
      <c r="A231" s="246" t="s">
        <v>365</v>
      </c>
      <c r="B231" s="241">
        <v>837</v>
      </c>
      <c r="C231" s="241">
        <v>293</v>
      </c>
      <c r="D231" s="242">
        <f t="shared" ref="D231:D235" si="23">B231/C231*100</f>
        <v>285.67</v>
      </c>
      <c r="E231" s="243"/>
    </row>
    <row r="232" ht="20.1" customHeight="1" spans="1:5">
      <c r="A232" s="256" t="s">
        <v>366</v>
      </c>
      <c r="B232" s="241">
        <v>0</v>
      </c>
      <c r="C232" s="241">
        <v>1467</v>
      </c>
      <c r="D232" s="242">
        <f t="shared" si="23"/>
        <v>0</v>
      </c>
      <c r="E232" s="243"/>
    </row>
    <row r="233" ht="20.1" customHeight="1" spans="1:5">
      <c r="A233" s="250" t="s">
        <v>367</v>
      </c>
      <c r="B233" s="241">
        <v>274</v>
      </c>
      <c r="C233" s="241">
        <f>C234+C235</f>
        <v>383</v>
      </c>
      <c r="D233" s="242">
        <f t="shared" si="23"/>
        <v>71.54</v>
      </c>
      <c r="E233" s="243"/>
    </row>
    <row r="234" ht="20.1" customHeight="1" spans="1:5">
      <c r="A234" s="254" t="s">
        <v>368</v>
      </c>
      <c r="B234" s="241">
        <v>214</v>
      </c>
      <c r="C234" s="241">
        <v>155</v>
      </c>
      <c r="D234" s="242">
        <f t="shared" si="23"/>
        <v>138.06</v>
      </c>
      <c r="E234" s="243"/>
    </row>
    <row r="235" ht="20.1" customHeight="1" spans="1:5">
      <c r="A235" s="254" t="s">
        <v>369</v>
      </c>
      <c r="B235" s="241">
        <v>60</v>
      </c>
      <c r="C235" s="241">
        <v>228</v>
      </c>
      <c r="D235" s="242">
        <f t="shared" si="23"/>
        <v>26.32</v>
      </c>
      <c r="E235" s="243"/>
    </row>
    <row r="236" ht="20.1" customHeight="1" spans="1:5">
      <c r="A236" s="250" t="s">
        <v>370</v>
      </c>
      <c r="B236" s="241">
        <v>2146</v>
      </c>
      <c r="C236" s="241">
        <f>SUM(C237:C243)</f>
        <v>2360</v>
      </c>
      <c r="D236" s="242">
        <f t="shared" ref="D236:D241" si="24">B236/C236*100</f>
        <v>90.93</v>
      </c>
      <c r="E236" s="243"/>
    </row>
    <row r="237" ht="20.1" customHeight="1" spans="1:5">
      <c r="A237" s="254" t="s">
        <v>371</v>
      </c>
      <c r="B237" s="241">
        <v>1162</v>
      </c>
      <c r="C237" s="241">
        <f>984+131</f>
        <v>1115</v>
      </c>
      <c r="D237" s="242">
        <f t="shared" si="24"/>
        <v>104.22</v>
      </c>
      <c r="E237" s="243"/>
    </row>
    <row r="238" ht="20.1" customHeight="1" spans="1:5">
      <c r="A238" s="251" t="s">
        <v>300</v>
      </c>
      <c r="B238" s="241">
        <v>765</v>
      </c>
      <c r="C238" s="241">
        <v>522</v>
      </c>
      <c r="D238" s="242">
        <f t="shared" si="24"/>
        <v>146.55</v>
      </c>
      <c r="E238" s="243"/>
    </row>
    <row r="239" ht="20.1" customHeight="1" spans="1:5">
      <c r="A239" s="255" t="s">
        <v>372</v>
      </c>
      <c r="B239" s="241">
        <v>145</v>
      </c>
      <c r="C239" s="241">
        <v>454</v>
      </c>
      <c r="D239" s="242">
        <f t="shared" si="24"/>
        <v>31.94</v>
      </c>
      <c r="E239" s="243"/>
    </row>
    <row r="240" ht="20.1" customHeight="1" spans="1:5">
      <c r="A240" s="251" t="s">
        <v>373</v>
      </c>
      <c r="B240" s="241">
        <v>0</v>
      </c>
      <c r="C240" s="241">
        <v>165</v>
      </c>
      <c r="D240" s="242">
        <f t="shared" si="24"/>
        <v>0</v>
      </c>
      <c r="E240" s="243"/>
    </row>
    <row r="241" ht="20.1" customHeight="1" spans="1:5">
      <c r="A241" s="254" t="s">
        <v>374</v>
      </c>
      <c r="B241" s="241">
        <v>0</v>
      </c>
      <c r="C241" s="241">
        <v>74</v>
      </c>
      <c r="D241" s="242">
        <f t="shared" si="24"/>
        <v>0</v>
      </c>
      <c r="E241" s="243"/>
    </row>
    <row r="242" ht="20.1" customHeight="1" spans="1:5">
      <c r="A242" s="255" t="s">
        <v>375</v>
      </c>
      <c r="B242" s="241">
        <v>74</v>
      </c>
      <c r="C242" s="241">
        <v>0</v>
      </c>
      <c r="D242" s="242"/>
      <c r="E242" s="243"/>
    </row>
    <row r="243" ht="20.1" customHeight="1" spans="1:5">
      <c r="A243" s="254" t="s">
        <v>376</v>
      </c>
      <c r="B243" s="241">
        <v>0</v>
      </c>
      <c r="C243" s="241">
        <v>30</v>
      </c>
      <c r="D243" s="242">
        <f>B243/C243*100</f>
        <v>0</v>
      </c>
      <c r="E243" s="243"/>
    </row>
    <row r="244" ht="20.1" customHeight="1" spans="1:5">
      <c r="A244" s="257" t="s">
        <v>377</v>
      </c>
      <c r="B244" s="241">
        <v>0</v>
      </c>
      <c r="C244" s="241">
        <f>C245+C246</f>
        <v>604</v>
      </c>
      <c r="D244" s="242">
        <f t="shared" ref="D244:D268" si="25">B244/C244*100</f>
        <v>0</v>
      </c>
      <c r="E244" s="243"/>
    </row>
    <row r="245" ht="20.1" customHeight="1" spans="1:5">
      <c r="A245" s="257" t="s">
        <v>378</v>
      </c>
      <c r="B245" s="241">
        <v>0</v>
      </c>
      <c r="C245" s="241">
        <v>24</v>
      </c>
      <c r="D245" s="242">
        <f t="shared" si="25"/>
        <v>0</v>
      </c>
      <c r="E245" s="243"/>
    </row>
    <row r="246" ht="20.1" customHeight="1" spans="1:5">
      <c r="A246" s="257" t="s">
        <v>379</v>
      </c>
      <c r="B246" s="241">
        <v>0</v>
      </c>
      <c r="C246" s="241">
        <v>580</v>
      </c>
      <c r="D246" s="242">
        <f t="shared" si="25"/>
        <v>0</v>
      </c>
      <c r="E246" s="243"/>
    </row>
    <row r="247" ht="20.1" customHeight="1" spans="1:5">
      <c r="A247" s="258" t="s">
        <v>380</v>
      </c>
      <c r="B247" s="241">
        <v>231</v>
      </c>
      <c r="C247" s="241">
        <f>C249+C250+C251+C248-131</f>
        <v>421</v>
      </c>
      <c r="D247" s="242">
        <f t="shared" si="25"/>
        <v>54.87</v>
      </c>
      <c r="E247" s="243"/>
    </row>
    <row r="248" ht="20.1" customHeight="1" spans="1:5">
      <c r="A248" s="258" t="s">
        <v>381</v>
      </c>
      <c r="B248" s="241">
        <v>8</v>
      </c>
      <c r="C248" s="241">
        <v>118</v>
      </c>
      <c r="D248" s="242">
        <f t="shared" si="25"/>
        <v>6.78</v>
      </c>
      <c r="E248" s="243"/>
    </row>
    <row r="249" ht="20.1" customHeight="1" spans="1:5">
      <c r="A249" s="254" t="s">
        <v>382</v>
      </c>
      <c r="B249" s="241">
        <v>210</v>
      </c>
      <c r="C249" s="241">
        <v>210</v>
      </c>
      <c r="D249" s="242">
        <f t="shared" si="25"/>
        <v>100</v>
      </c>
      <c r="E249" s="243"/>
    </row>
    <row r="250" ht="20.1" customHeight="1" spans="1:5">
      <c r="A250" s="254" t="s">
        <v>383</v>
      </c>
      <c r="B250" s="241">
        <v>13</v>
      </c>
      <c r="C250" s="241">
        <v>195</v>
      </c>
      <c r="D250" s="242">
        <f t="shared" si="25"/>
        <v>6.67</v>
      </c>
      <c r="E250" s="243"/>
    </row>
    <row r="251" ht="20.1" customHeight="1" spans="1:5">
      <c r="A251" s="254" t="s">
        <v>384</v>
      </c>
      <c r="B251" s="241">
        <v>0</v>
      </c>
      <c r="C251" s="241">
        <v>29</v>
      </c>
      <c r="D251" s="242">
        <f t="shared" si="25"/>
        <v>0</v>
      </c>
      <c r="E251" s="243"/>
    </row>
    <row r="252" ht="20.1" customHeight="1" spans="1:5">
      <c r="A252" s="258" t="s">
        <v>385</v>
      </c>
      <c r="B252" s="241">
        <v>2204</v>
      </c>
      <c r="C252" s="241">
        <f>SUM(C253:C265)</f>
        <v>2331</v>
      </c>
      <c r="D252" s="242">
        <f t="shared" si="25"/>
        <v>94.55</v>
      </c>
      <c r="E252" s="243"/>
    </row>
    <row r="253" ht="20.1" customHeight="1" spans="1:5">
      <c r="A253" s="254" t="s">
        <v>298</v>
      </c>
      <c r="B253" s="241">
        <v>412</v>
      </c>
      <c r="C253" s="241">
        <v>342</v>
      </c>
      <c r="D253" s="242">
        <f t="shared" si="25"/>
        <v>120.47</v>
      </c>
      <c r="E253" s="243"/>
    </row>
    <row r="254" ht="20.1" customHeight="1" spans="1:5">
      <c r="A254" s="246" t="s">
        <v>386</v>
      </c>
      <c r="B254" s="241">
        <v>0</v>
      </c>
      <c r="C254" s="241">
        <v>30</v>
      </c>
      <c r="D254" s="242">
        <f t="shared" si="25"/>
        <v>0</v>
      </c>
      <c r="E254" s="243"/>
    </row>
    <row r="255" ht="20.1" customHeight="1" spans="1:5">
      <c r="A255" s="246" t="s">
        <v>161</v>
      </c>
      <c r="B255" s="241">
        <v>148</v>
      </c>
      <c r="C255" s="241">
        <v>128</v>
      </c>
      <c r="D255" s="242">
        <f t="shared" ref="D255" si="26">B255/C255*100</f>
        <v>115.63</v>
      </c>
      <c r="E255" s="243"/>
    </row>
    <row r="256" ht="20.1" customHeight="1" spans="1:5">
      <c r="A256" s="254" t="s">
        <v>387</v>
      </c>
      <c r="B256" s="241">
        <v>0</v>
      </c>
      <c r="C256" s="241">
        <v>134</v>
      </c>
      <c r="D256" s="242">
        <f t="shared" si="25"/>
        <v>0</v>
      </c>
      <c r="E256" s="243"/>
    </row>
    <row r="257" ht="20.1" customHeight="1" spans="1:5">
      <c r="A257" s="251" t="s">
        <v>388</v>
      </c>
      <c r="B257" s="241">
        <v>100</v>
      </c>
      <c r="C257" s="241">
        <v>239</v>
      </c>
      <c r="D257" s="242">
        <f t="shared" si="25"/>
        <v>41.84</v>
      </c>
      <c r="E257" s="243"/>
    </row>
    <row r="258" ht="20.1" customHeight="1" spans="1:5">
      <c r="A258" s="254" t="s">
        <v>389</v>
      </c>
      <c r="B258" s="241">
        <v>934</v>
      </c>
      <c r="C258" s="241">
        <v>907</v>
      </c>
      <c r="D258" s="242">
        <f t="shared" si="25"/>
        <v>102.98</v>
      </c>
      <c r="E258" s="243"/>
    </row>
    <row r="259" ht="20.1" customHeight="1" spans="1:5">
      <c r="A259" s="254" t="s">
        <v>298</v>
      </c>
      <c r="B259" s="241">
        <v>217</v>
      </c>
      <c r="C259" s="241">
        <v>217</v>
      </c>
      <c r="D259" s="242">
        <f t="shared" si="25"/>
        <v>100</v>
      </c>
      <c r="E259" s="243"/>
    </row>
    <row r="260" ht="20.1" customHeight="1" spans="1:5">
      <c r="A260" s="254" t="s">
        <v>217</v>
      </c>
      <c r="B260" s="241">
        <v>43</v>
      </c>
      <c r="C260" s="241">
        <v>50</v>
      </c>
      <c r="D260" s="242">
        <f t="shared" si="25"/>
        <v>86</v>
      </c>
      <c r="E260" s="243"/>
    </row>
    <row r="261" ht="20.1" customHeight="1" spans="1:5">
      <c r="A261" s="254" t="s">
        <v>390</v>
      </c>
      <c r="B261" s="241">
        <v>0</v>
      </c>
      <c r="C261" s="241">
        <v>100</v>
      </c>
      <c r="D261" s="242">
        <f t="shared" si="25"/>
        <v>0</v>
      </c>
      <c r="E261" s="243"/>
    </row>
    <row r="262" ht="20.1" customHeight="1" spans="1:5">
      <c r="A262" s="254" t="s">
        <v>298</v>
      </c>
      <c r="B262" s="241">
        <v>6</v>
      </c>
      <c r="C262" s="241">
        <v>6</v>
      </c>
      <c r="D262" s="242">
        <f t="shared" si="25"/>
        <v>100</v>
      </c>
      <c r="E262" s="243"/>
    </row>
    <row r="263" ht="20.1" customHeight="1" spans="1:5">
      <c r="A263" s="254" t="s">
        <v>391</v>
      </c>
      <c r="B263" s="241">
        <v>0</v>
      </c>
      <c r="C263" s="241">
        <v>1</v>
      </c>
      <c r="D263" s="242">
        <f t="shared" si="25"/>
        <v>0</v>
      </c>
      <c r="E263" s="243"/>
    </row>
    <row r="264" ht="20.1" customHeight="1" spans="1:5">
      <c r="A264" s="246" t="s">
        <v>392</v>
      </c>
      <c r="B264" s="241">
        <v>344</v>
      </c>
      <c r="C264" s="241">
        <v>70</v>
      </c>
      <c r="D264" s="242">
        <f t="shared" si="25"/>
        <v>491.43</v>
      </c>
      <c r="E264" s="243"/>
    </row>
    <row r="265" ht="20.1" customHeight="1" spans="1:5">
      <c r="A265" s="254" t="s">
        <v>393</v>
      </c>
      <c r="B265" s="241">
        <v>0</v>
      </c>
      <c r="C265" s="241">
        <v>107</v>
      </c>
      <c r="D265" s="242">
        <f t="shared" si="25"/>
        <v>0</v>
      </c>
      <c r="E265" s="243"/>
    </row>
    <row r="266" ht="20.1" customHeight="1" spans="1:5">
      <c r="A266" s="258" t="s">
        <v>394</v>
      </c>
      <c r="B266" s="241">
        <v>4263</v>
      </c>
      <c r="C266" s="241">
        <f>C267</f>
        <v>6429</v>
      </c>
      <c r="D266" s="242">
        <f t="shared" si="25"/>
        <v>66.31</v>
      </c>
      <c r="E266" s="243"/>
    </row>
    <row r="267" ht="20.1" customHeight="1" spans="1:5">
      <c r="A267" s="258" t="s">
        <v>395</v>
      </c>
      <c r="B267" s="241">
        <v>4263</v>
      </c>
      <c r="C267" s="241">
        <v>6429</v>
      </c>
      <c r="D267" s="242">
        <f t="shared" si="25"/>
        <v>66.31</v>
      </c>
      <c r="E267" s="243"/>
    </row>
    <row r="268" ht="20.1" customHeight="1" spans="1:5">
      <c r="A268" s="258" t="s">
        <v>396</v>
      </c>
      <c r="B268" s="241">
        <v>9464</v>
      </c>
      <c r="C268" s="241">
        <f>C270+C269</f>
        <v>3126</v>
      </c>
      <c r="D268" s="242">
        <f t="shared" si="25"/>
        <v>302.75</v>
      </c>
      <c r="E268" s="243"/>
    </row>
    <row r="269" ht="20.1" customHeight="1" spans="1:5">
      <c r="A269" s="253" t="s">
        <v>397</v>
      </c>
      <c r="B269" s="241">
        <v>9338</v>
      </c>
      <c r="C269" s="241">
        <v>3000</v>
      </c>
      <c r="D269" s="242">
        <f t="shared" ref="D269" si="27">B269/C269*100</f>
        <v>311.27</v>
      </c>
      <c r="E269" s="243"/>
    </row>
    <row r="270" ht="20.1" customHeight="1" spans="1:5">
      <c r="A270" s="254" t="s">
        <v>398</v>
      </c>
      <c r="B270" s="241">
        <v>126</v>
      </c>
      <c r="C270" s="241">
        <v>126</v>
      </c>
      <c r="D270" s="242">
        <f t="shared" ref="D270:D280" si="28">B270/C270*100</f>
        <v>100</v>
      </c>
      <c r="E270" s="243"/>
    </row>
    <row r="271" ht="20.1" customHeight="1" spans="1:5">
      <c r="A271" s="31" t="s">
        <v>399</v>
      </c>
      <c r="B271" s="241">
        <v>0</v>
      </c>
      <c r="C271" s="241">
        <f>C272</f>
        <v>0</v>
      </c>
      <c r="D271" s="242"/>
      <c r="E271" s="243"/>
    </row>
    <row r="272" ht="20.1" customHeight="1" spans="1:5">
      <c r="A272" s="254" t="s">
        <v>400</v>
      </c>
      <c r="B272" s="241">
        <v>0</v>
      </c>
      <c r="C272" s="241">
        <v>0</v>
      </c>
      <c r="D272" s="242"/>
      <c r="E272" s="243"/>
    </row>
    <row r="273" ht="20.1" customHeight="1" spans="1:5">
      <c r="A273" s="31" t="s">
        <v>401</v>
      </c>
      <c r="B273" s="241">
        <v>0</v>
      </c>
      <c r="C273" s="241">
        <v>0</v>
      </c>
      <c r="D273" s="242"/>
      <c r="E273" s="243"/>
    </row>
    <row r="274" ht="20.1" customHeight="1" spans="1:5">
      <c r="A274" s="252" t="s">
        <v>402</v>
      </c>
      <c r="B274" s="241">
        <v>0</v>
      </c>
      <c r="C274" s="241">
        <v>0</v>
      </c>
      <c r="D274" s="242"/>
      <c r="E274" s="243"/>
    </row>
    <row r="275" ht="20.1" customHeight="1" spans="1:5">
      <c r="A275" s="31" t="s">
        <v>134</v>
      </c>
      <c r="B275" s="241">
        <v>6243</v>
      </c>
      <c r="C275" s="241">
        <f>C276+C277</f>
        <v>12752</v>
      </c>
      <c r="D275" s="242">
        <f t="shared" si="28"/>
        <v>48.96</v>
      </c>
      <c r="E275" s="243"/>
    </row>
    <row r="276" ht="20.1" customHeight="1" spans="1:4">
      <c r="A276" s="252" t="s">
        <v>403</v>
      </c>
      <c r="B276" s="241">
        <v>6243</v>
      </c>
      <c r="C276" s="241">
        <v>8497</v>
      </c>
      <c r="D276" s="242">
        <f t="shared" si="28"/>
        <v>73.47</v>
      </c>
    </row>
    <row r="277" spans="1:4">
      <c r="A277" s="246" t="s">
        <v>404</v>
      </c>
      <c r="B277" s="241"/>
      <c r="C277" s="241">
        <v>4255</v>
      </c>
      <c r="D277" s="259"/>
    </row>
    <row r="278" spans="1:5">
      <c r="A278" s="260" t="s">
        <v>136</v>
      </c>
      <c r="B278" s="241">
        <f>B5+B61+B62+B63+B74+B91+B97+B112+B163+B186+B191+B197+B229+B233+B236+B244+B247+B252+B266+B268+B273+B275+F233</f>
        <v>250376</v>
      </c>
      <c r="C278" s="241">
        <v>232276</v>
      </c>
      <c r="D278" s="242">
        <f>B278/C278*100</f>
        <v>107.79</v>
      </c>
      <c r="E278" s="261"/>
    </row>
    <row r="279" spans="1:4">
      <c r="A279" s="262" t="s">
        <v>137</v>
      </c>
      <c r="B279" s="241">
        <v>2475</v>
      </c>
      <c r="C279" s="241">
        <v>32080</v>
      </c>
      <c r="D279" s="259"/>
    </row>
    <row r="280" spans="1:4">
      <c r="A280" s="262" t="s">
        <v>138</v>
      </c>
      <c r="B280" s="241">
        <f>B285+B292+B3233+B281+B293+B287</f>
        <v>24051</v>
      </c>
      <c r="C280" s="241">
        <f>8436+C292</f>
        <v>38617</v>
      </c>
      <c r="D280" s="242">
        <f t="shared" si="28"/>
        <v>62.28</v>
      </c>
    </row>
    <row r="281" spans="1:4">
      <c r="A281" s="263" t="s">
        <v>139</v>
      </c>
      <c r="B281" s="241">
        <f>B282+B283+B284</f>
        <v>0</v>
      </c>
      <c r="C281" s="241">
        <v>0</v>
      </c>
      <c r="D281" s="259"/>
    </row>
    <row r="282" spans="1:4">
      <c r="A282" s="263" t="s">
        <v>405</v>
      </c>
      <c r="B282" s="241"/>
      <c r="C282" s="241"/>
      <c r="D282" s="259"/>
    </row>
    <row r="283" spans="1:4">
      <c r="A283" s="264" t="s">
        <v>406</v>
      </c>
      <c r="B283" s="241"/>
      <c r="C283" s="241"/>
      <c r="D283" s="259"/>
    </row>
    <row r="284" spans="1:4">
      <c r="A284" s="264" t="s">
        <v>407</v>
      </c>
      <c r="B284" s="241"/>
      <c r="C284" s="241"/>
      <c r="D284" s="259"/>
    </row>
    <row r="285" spans="1:4">
      <c r="A285" s="263" t="s">
        <v>143</v>
      </c>
      <c r="B285" s="241">
        <v>8436</v>
      </c>
      <c r="C285" s="241">
        <v>8436</v>
      </c>
      <c r="D285" s="242">
        <f t="shared" ref="D285" si="29">B285/C285*100</f>
        <v>100</v>
      </c>
    </row>
    <row r="286" spans="1:4">
      <c r="A286" s="265" t="s">
        <v>144</v>
      </c>
      <c r="B286" s="241"/>
      <c r="C286" s="241"/>
      <c r="D286" s="265"/>
    </row>
    <row r="287" spans="1:4">
      <c r="A287" s="264" t="s">
        <v>145</v>
      </c>
      <c r="B287" s="241"/>
      <c r="C287" s="241"/>
      <c r="D287" s="265"/>
    </row>
    <row r="288" spans="1:4">
      <c r="A288" s="263" t="s">
        <v>146</v>
      </c>
      <c r="B288" s="241"/>
      <c r="C288" s="241"/>
      <c r="D288" s="265"/>
    </row>
    <row r="289" spans="1:4">
      <c r="A289" s="266" t="s">
        <v>147</v>
      </c>
      <c r="B289" s="241"/>
      <c r="C289" s="241"/>
      <c r="D289" s="265"/>
    </row>
    <row r="290" spans="1:4">
      <c r="A290" s="266" t="s">
        <v>148</v>
      </c>
      <c r="B290" s="241"/>
      <c r="C290" s="241"/>
      <c r="D290" s="265"/>
    </row>
    <row r="291" spans="1:4">
      <c r="A291" s="266" t="s">
        <v>149</v>
      </c>
      <c r="B291" s="241"/>
      <c r="C291" s="241"/>
      <c r="D291" s="265"/>
    </row>
    <row r="292" spans="1:4">
      <c r="A292" s="266" t="s">
        <v>150</v>
      </c>
      <c r="B292" s="241">
        <v>15615</v>
      </c>
      <c r="C292" s="241">
        <v>30181</v>
      </c>
      <c r="D292" s="242">
        <f t="shared" ref="D292" si="30">B292/C292*100</f>
        <v>51.74</v>
      </c>
    </row>
    <row r="293" spans="1:4">
      <c r="A293" s="32" t="s">
        <v>151</v>
      </c>
      <c r="B293" s="241"/>
      <c r="C293" s="241"/>
      <c r="D293" s="265"/>
    </row>
    <row r="294" spans="1:4">
      <c r="A294" s="260" t="s">
        <v>152</v>
      </c>
      <c r="B294" s="241">
        <f>B278+B280+B279</f>
        <v>276902</v>
      </c>
      <c r="C294" s="241">
        <f>C278+C280+C279</f>
        <v>302973</v>
      </c>
      <c r="D294" s="242">
        <f t="shared" ref="D294" si="31">B294/C294*100</f>
        <v>91.39</v>
      </c>
    </row>
    <row r="296" ht="80.45" customHeight="1" spans="1:4">
      <c r="A296" s="267" t="s">
        <v>408</v>
      </c>
      <c r="B296" s="267"/>
      <c r="C296" s="267"/>
      <c r="D296" s="267"/>
    </row>
  </sheetData>
  <mergeCells count="2">
    <mergeCell ref="A2:D2"/>
    <mergeCell ref="A296:D296"/>
  </mergeCells>
  <pageMargins left="0.707638888888889" right="0.707638888888889" top="0.747916666666667" bottom="0.747916666666667" header="0.313888888888889" footer="0.313888888888889"/>
  <pageSetup paperSize="9" scale="4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B19" sqref="B19"/>
    </sheetView>
  </sheetViews>
  <sheetFormatPr defaultColWidth="9" defaultRowHeight="11.25"/>
  <cols>
    <col min="1" max="1" width="37.625" style="221" customWidth="1"/>
    <col min="2" max="2" width="11.125" style="221" customWidth="1"/>
    <col min="3" max="3" width="14.875" style="221" customWidth="1"/>
    <col min="4" max="4" width="15.5" style="221" customWidth="1"/>
    <col min="5" max="5" width="20.75" style="221" customWidth="1"/>
    <col min="6" max="246" width="9" style="221"/>
    <col min="247" max="247" width="20.125" style="221" customWidth="1"/>
    <col min="248" max="248" width="9.625" style="221" customWidth="1"/>
    <col min="249" max="249" width="8.625" style="221" customWidth="1"/>
    <col min="250" max="250" width="8.875" style="221" customWidth="1"/>
    <col min="251" max="253" width="7.625" style="221" customWidth="1"/>
    <col min="254" max="254" width="8.125" style="221" customWidth="1"/>
    <col min="255" max="255" width="7.625" style="221" customWidth="1"/>
    <col min="256" max="256" width="9" style="221" customWidth="1"/>
    <col min="257" max="502" width="9" style="221"/>
    <col min="503" max="503" width="20.125" style="221" customWidth="1"/>
    <col min="504" max="504" width="9.625" style="221" customWidth="1"/>
    <col min="505" max="505" width="8.625" style="221" customWidth="1"/>
    <col min="506" max="506" width="8.875" style="221" customWidth="1"/>
    <col min="507" max="509" width="7.625" style="221" customWidth="1"/>
    <col min="510" max="510" width="8.125" style="221" customWidth="1"/>
    <col min="511" max="511" width="7.625" style="221" customWidth="1"/>
    <col min="512" max="512" width="9" style="221" customWidth="1"/>
    <col min="513" max="758" width="9" style="221"/>
    <col min="759" max="759" width="20.125" style="221" customWidth="1"/>
    <col min="760" max="760" width="9.625" style="221" customWidth="1"/>
    <col min="761" max="761" width="8.625" style="221" customWidth="1"/>
    <col min="762" max="762" width="8.875" style="221" customWidth="1"/>
    <col min="763" max="765" width="7.625" style="221" customWidth="1"/>
    <col min="766" max="766" width="8.125" style="221" customWidth="1"/>
    <col min="767" max="767" width="7.625" style="221" customWidth="1"/>
    <col min="768" max="768" width="9" style="221" customWidth="1"/>
    <col min="769" max="1014" width="9" style="221"/>
    <col min="1015" max="1015" width="20.125" style="221" customWidth="1"/>
    <col min="1016" max="1016" width="9.625" style="221" customWidth="1"/>
    <col min="1017" max="1017" width="8.625" style="221" customWidth="1"/>
    <col min="1018" max="1018" width="8.875" style="221" customWidth="1"/>
    <col min="1019" max="1021" width="7.625" style="221" customWidth="1"/>
    <col min="1022" max="1022" width="8.125" style="221" customWidth="1"/>
    <col min="1023" max="1023" width="7.625" style="221" customWidth="1"/>
    <col min="1024" max="1024" width="9" style="221" customWidth="1"/>
    <col min="1025" max="1270" width="9" style="221"/>
    <col min="1271" max="1271" width="20.125" style="221" customWidth="1"/>
    <col min="1272" max="1272" width="9.625" style="221" customWidth="1"/>
    <col min="1273" max="1273" width="8.625" style="221" customWidth="1"/>
    <col min="1274" max="1274" width="8.875" style="221" customWidth="1"/>
    <col min="1275" max="1277" width="7.625" style="221" customWidth="1"/>
    <col min="1278" max="1278" width="8.125" style="221" customWidth="1"/>
    <col min="1279" max="1279" width="7.625" style="221" customWidth="1"/>
    <col min="1280" max="1280" width="9" style="221" customWidth="1"/>
    <col min="1281" max="1526" width="9" style="221"/>
    <col min="1527" max="1527" width="20.125" style="221" customWidth="1"/>
    <col min="1528" max="1528" width="9.625" style="221" customWidth="1"/>
    <col min="1529" max="1529" width="8.625" style="221" customWidth="1"/>
    <col min="1530" max="1530" width="8.875" style="221" customWidth="1"/>
    <col min="1531" max="1533" width="7.625" style="221" customWidth="1"/>
    <col min="1534" max="1534" width="8.125" style="221" customWidth="1"/>
    <col min="1535" max="1535" width="7.625" style="221" customWidth="1"/>
    <col min="1536" max="1536" width="9" style="221" customWidth="1"/>
    <col min="1537" max="1782" width="9" style="221"/>
    <col min="1783" max="1783" width="20.125" style="221" customWidth="1"/>
    <col min="1784" max="1784" width="9.625" style="221" customWidth="1"/>
    <col min="1785" max="1785" width="8.625" style="221" customWidth="1"/>
    <col min="1786" max="1786" width="8.875" style="221" customWidth="1"/>
    <col min="1787" max="1789" width="7.625" style="221" customWidth="1"/>
    <col min="1790" max="1790" width="8.125" style="221" customWidth="1"/>
    <col min="1791" max="1791" width="7.625" style="221" customWidth="1"/>
    <col min="1792" max="1792" width="9" style="221" customWidth="1"/>
    <col min="1793" max="2038" width="9" style="221"/>
    <col min="2039" max="2039" width="20.125" style="221" customWidth="1"/>
    <col min="2040" max="2040" width="9.625" style="221" customWidth="1"/>
    <col min="2041" max="2041" width="8.625" style="221" customWidth="1"/>
    <col min="2042" max="2042" width="8.875" style="221" customWidth="1"/>
    <col min="2043" max="2045" width="7.625" style="221" customWidth="1"/>
    <col min="2046" max="2046" width="8.125" style="221" customWidth="1"/>
    <col min="2047" max="2047" width="7.625" style="221" customWidth="1"/>
    <col min="2048" max="2048" width="9" style="221" customWidth="1"/>
    <col min="2049" max="2294" width="9" style="221"/>
    <col min="2295" max="2295" width="20.125" style="221" customWidth="1"/>
    <col min="2296" max="2296" width="9.625" style="221" customWidth="1"/>
    <col min="2297" max="2297" width="8.625" style="221" customWidth="1"/>
    <col min="2298" max="2298" width="8.875" style="221" customWidth="1"/>
    <col min="2299" max="2301" width="7.625" style="221" customWidth="1"/>
    <col min="2302" max="2302" width="8.125" style="221" customWidth="1"/>
    <col min="2303" max="2303" width="7.625" style="221" customWidth="1"/>
    <col min="2304" max="2304" width="9" style="221" customWidth="1"/>
    <col min="2305" max="2550" width="9" style="221"/>
    <col min="2551" max="2551" width="20.125" style="221" customWidth="1"/>
    <col min="2552" max="2552" width="9.625" style="221" customWidth="1"/>
    <col min="2553" max="2553" width="8.625" style="221" customWidth="1"/>
    <col min="2554" max="2554" width="8.875" style="221" customWidth="1"/>
    <col min="2555" max="2557" width="7.625" style="221" customWidth="1"/>
    <col min="2558" max="2558" width="8.125" style="221" customWidth="1"/>
    <col min="2559" max="2559" width="7.625" style="221" customWidth="1"/>
    <col min="2560" max="2560" width="9" style="221" customWidth="1"/>
    <col min="2561" max="2806" width="9" style="221"/>
    <col min="2807" max="2807" width="20.125" style="221" customWidth="1"/>
    <col min="2808" max="2808" width="9.625" style="221" customWidth="1"/>
    <col min="2809" max="2809" width="8.625" style="221" customWidth="1"/>
    <col min="2810" max="2810" width="8.875" style="221" customWidth="1"/>
    <col min="2811" max="2813" width="7.625" style="221" customWidth="1"/>
    <col min="2814" max="2814" width="8.125" style="221" customWidth="1"/>
    <col min="2815" max="2815" width="7.625" style="221" customWidth="1"/>
    <col min="2816" max="2816" width="9" style="221" customWidth="1"/>
    <col min="2817" max="3062" width="9" style="221"/>
    <col min="3063" max="3063" width="20.125" style="221" customWidth="1"/>
    <col min="3064" max="3064" width="9.625" style="221" customWidth="1"/>
    <col min="3065" max="3065" width="8.625" style="221" customWidth="1"/>
    <col min="3066" max="3066" width="8.875" style="221" customWidth="1"/>
    <col min="3067" max="3069" width="7.625" style="221" customWidth="1"/>
    <col min="3070" max="3070" width="8.125" style="221" customWidth="1"/>
    <col min="3071" max="3071" width="7.625" style="221" customWidth="1"/>
    <col min="3072" max="3072" width="9" style="221" customWidth="1"/>
    <col min="3073" max="3318" width="9" style="221"/>
    <col min="3319" max="3319" width="20.125" style="221" customWidth="1"/>
    <col min="3320" max="3320" width="9.625" style="221" customWidth="1"/>
    <col min="3321" max="3321" width="8.625" style="221" customWidth="1"/>
    <col min="3322" max="3322" width="8.875" style="221" customWidth="1"/>
    <col min="3323" max="3325" width="7.625" style="221" customWidth="1"/>
    <col min="3326" max="3326" width="8.125" style="221" customWidth="1"/>
    <col min="3327" max="3327" width="7.625" style="221" customWidth="1"/>
    <col min="3328" max="3328" width="9" style="221" customWidth="1"/>
    <col min="3329" max="3574" width="9" style="221"/>
    <col min="3575" max="3575" width="20.125" style="221" customWidth="1"/>
    <col min="3576" max="3576" width="9.625" style="221" customWidth="1"/>
    <col min="3577" max="3577" width="8.625" style="221" customWidth="1"/>
    <col min="3578" max="3578" width="8.875" style="221" customWidth="1"/>
    <col min="3579" max="3581" width="7.625" style="221" customWidth="1"/>
    <col min="3582" max="3582" width="8.125" style="221" customWidth="1"/>
    <col min="3583" max="3583" width="7.625" style="221" customWidth="1"/>
    <col min="3584" max="3584" width="9" style="221" customWidth="1"/>
    <col min="3585" max="3830" width="9" style="221"/>
    <col min="3831" max="3831" width="20.125" style="221" customWidth="1"/>
    <col min="3832" max="3832" width="9.625" style="221" customWidth="1"/>
    <col min="3833" max="3833" width="8.625" style="221" customWidth="1"/>
    <col min="3834" max="3834" width="8.875" style="221" customWidth="1"/>
    <col min="3835" max="3837" width="7.625" style="221" customWidth="1"/>
    <col min="3838" max="3838" width="8.125" style="221" customWidth="1"/>
    <col min="3839" max="3839" width="7.625" style="221" customWidth="1"/>
    <col min="3840" max="3840" width="9" style="221" customWidth="1"/>
    <col min="3841" max="4086" width="9" style="221"/>
    <col min="4087" max="4087" width="20.125" style="221" customWidth="1"/>
    <col min="4088" max="4088" width="9.625" style="221" customWidth="1"/>
    <col min="4089" max="4089" width="8.625" style="221" customWidth="1"/>
    <col min="4090" max="4090" width="8.875" style="221" customWidth="1"/>
    <col min="4091" max="4093" width="7.625" style="221" customWidth="1"/>
    <col min="4094" max="4094" width="8.125" style="221" customWidth="1"/>
    <col min="4095" max="4095" width="7.625" style="221" customWidth="1"/>
    <col min="4096" max="4096" width="9" style="221" customWidth="1"/>
    <col min="4097" max="4342" width="9" style="221"/>
    <col min="4343" max="4343" width="20.125" style="221" customWidth="1"/>
    <col min="4344" max="4344" width="9.625" style="221" customWidth="1"/>
    <col min="4345" max="4345" width="8.625" style="221" customWidth="1"/>
    <col min="4346" max="4346" width="8.875" style="221" customWidth="1"/>
    <col min="4347" max="4349" width="7.625" style="221" customWidth="1"/>
    <col min="4350" max="4350" width="8.125" style="221" customWidth="1"/>
    <col min="4351" max="4351" width="7.625" style="221" customWidth="1"/>
    <col min="4352" max="4352" width="9" style="221" customWidth="1"/>
    <col min="4353" max="4598" width="9" style="221"/>
    <col min="4599" max="4599" width="20.125" style="221" customWidth="1"/>
    <col min="4600" max="4600" width="9.625" style="221" customWidth="1"/>
    <col min="4601" max="4601" width="8.625" style="221" customWidth="1"/>
    <col min="4602" max="4602" width="8.875" style="221" customWidth="1"/>
    <col min="4603" max="4605" width="7.625" style="221" customWidth="1"/>
    <col min="4606" max="4606" width="8.125" style="221" customWidth="1"/>
    <col min="4607" max="4607" width="7.625" style="221" customWidth="1"/>
    <col min="4608" max="4608" width="9" style="221" customWidth="1"/>
    <col min="4609" max="4854" width="9" style="221"/>
    <col min="4855" max="4855" width="20.125" style="221" customWidth="1"/>
    <col min="4856" max="4856" width="9.625" style="221" customWidth="1"/>
    <col min="4857" max="4857" width="8.625" style="221" customWidth="1"/>
    <col min="4858" max="4858" width="8.875" style="221" customWidth="1"/>
    <col min="4859" max="4861" width="7.625" style="221" customWidth="1"/>
    <col min="4862" max="4862" width="8.125" style="221" customWidth="1"/>
    <col min="4863" max="4863" width="7.625" style="221" customWidth="1"/>
    <col min="4864" max="4864" width="9" style="221" customWidth="1"/>
    <col min="4865" max="5110" width="9" style="221"/>
    <col min="5111" max="5111" width="20.125" style="221" customWidth="1"/>
    <col min="5112" max="5112" width="9.625" style="221" customWidth="1"/>
    <col min="5113" max="5113" width="8.625" style="221" customWidth="1"/>
    <col min="5114" max="5114" width="8.875" style="221" customWidth="1"/>
    <col min="5115" max="5117" width="7.625" style="221" customWidth="1"/>
    <col min="5118" max="5118" width="8.125" style="221" customWidth="1"/>
    <col min="5119" max="5119" width="7.625" style="221" customWidth="1"/>
    <col min="5120" max="5120" width="9" style="221" customWidth="1"/>
    <col min="5121" max="5366" width="9" style="221"/>
    <col min="5367" max="5367" width="20.125" style="221" customWidth="1"/>
    <col min="5368" max="5368" width="9.625" style="221" customWidth="1"/>
    <col min="5369" max="5369" width="8.625" style="221" customWidth="1"/>
    <col min="5370" max="5370" width="8.875" style="221" customWidth="1"/>
    <col min="5371" max="5373" width="7.625" style="221" customWidth="1"/>
    <col min="5374" max="5374" width="8.125" style="221" customWidth="1"/>
    <col min="5375" max="5375" width="7.625" style="221" customWidth="1"/>
    <col min="5376" max="5376" width="9" style="221" customWidth="1"/>
    <col min="5377" max="5622" width="9" style="221"/>
    <col min="5623" max="5623" width="20.125" style="221" customWidth="1"/>
    <col min="5624" max="5624" width="9.625" style="221" customWidth="1"/>
    <col min="5625" max="5625" width="8.625" style="221" customWidth="1"/>
    <col min="5626" max="5626" width="8.875" style="221" customWidth="1"/>
    <col min="5627" max="5629" width="7.625" style="221" customWidth="1"/>
    <col min="5630" max="5630" width="8.125" style="221" customWidth="1"/>
    <col min="5631" max="5631" width="7.625" style="221" customWidth="1"/>
    <col min="5632" max="5632" width="9" style="221" customWidth="1"/>
    <col min="5633" max="5878" width="9" style="221"/>
    <col min="5879" max="5879" width="20.125" style="221" customWidth="1"/>
    <col min="5880" max="5880" width="9.625" style="221" customWidth="1"/>
    <col min="5881" max="5881" width="8.625" style="221" customWidth="1"/>
    <col min="5882" max="5882" width="8.875" style="221" customWidth="1"/>
    <col min="5883" max="5885" width="7.625" style="221" customWidth="1"/>
    <col min="5886" max="5886" width="8.125" style="221" customWidth="1"/>
    <col min="5887" max="5887" width="7.625" style="221" customWidth="1"/>
    <col min="5888" max="5888" width="9" style="221" customWidth="1"/>
    <col min="5889" max="6134" width="9" style="221"/>
    <col min="6135" max="6135" width="20.125" style="221" customWidth="1"/>
    <col min="6136" max="6136" width="9.625" style="221" customWidth="1"/>
    <col min="6137" max="6137" width="8.625" style="221" customWidth="1"/>
    <col min="6138" max="6138" width="8.875" style="221" customWidth="1"/>
    <col min="6139" max="6141" width="7.625" style="221" customWidth="1"/>
    <col min="6142" max="6142" width="8.125" style="221" customWidth="1"/>
    <col min="6143" max="6143" width="7.625" style="221" customWidth="1"/>
    <col min="6144" max="6144" width="9" style="221" customWidth="1"/>
    <col min="6145" max="6390" width="9" style="221"/>
    <col min="6391" max="6391" width="20.125" style="221" customWidth="1"/>
    <col min="6392" max="6392" width="9.625" style="221" customWidth="1"/>
    <col min="6393" max="6393" width="8.625" style="221" customWidth="1"/>
    <col min="6394" max="6394" width="8.875" style="221" customWidth="1"/>
    <col min="6395" max="6397" width="7.625" style="221" customWidth="1"/>
    <col min="6398" max="6398" width="8.125" style="221" customWidth="1"/>
    <col min="6399" max="6399" width="7.625" style="221" customWidth="1"/>
    <col min="6400" max="6400" width="9" style="221" customWidth="1"/>
    <col min="6401" max="6646" width="9" style="221"/>
    <col min="6647" max="6647" width="20.125" style="221" customWidth="1"/>
    <col min="6648" max="6648" width="9.625" style="221" customWidth="1"/>
    <col min="6649" max="6649" width="8.625" style="221" customWidth="1"/>
    <col min="6650" max="6650" width="8.875" style="221" customWidth="1"/>
    <col min="6651" max="6653" width="7.625" style="221" customWidth="1"/>
    <col min="6654" max="6654" width="8.125" style="221" customWidth="1"/>
    <col min="6655" max="6655" width="7.625" style="221" customWidth="1"/>
    <col min="6656" max="6656" width="9" style="221" customWidth="1"/>
    <col min="6657" max="6902" width="9" style="221"/>
    <col min="6903" max="6903" width="20.125" style="221" customWidth="1"/>
    <col min="6904" max="6904" width="9.625" style="221" customWidth="1"/>
    <col min="6905" max="6905" width="8.625" style="221" customWidth="1"/>
    <col min="6906" max="6906" width="8.875" style="221" customWidth="1"/>
    <col min="6907" max="6909" width="7.625" style="221" customWidth="1"/>
    <col min="6910" max="6910" width="8.125" style="221" customWidth="1"/>
    <col min="6911" max="6911" width="7.625" style="221" customWidth="1"/>
    <col min="6912" max="6912" width="9" style="221" customWidth="1"/>
    <col min="6913" max="7158" width="9" style="221"/>
    <col min="7159" max="7159" width="20.125" style="221" customWidth="1"/>
    <col min="7160" max="7160" width="9.625" style="221" customWidth="1"/>
    <col min="7161" max="7161" width="8.625" style="221" customWidth="1"/>
    <col min="7162" max="7162" width="8.875" style="221" customWidth="1"/>
    <col min="7163" max="7165" width="7.625" style="221" customWidth="1"/>
    <col min="7166" max="7166" width="8.125" style="221" customWidth="1"/>
    <col min="7167" max="7167" width="7.625" style="221" customWidth="1"/>
    <col min="7168" max="7168" width="9" style="221" customWidth="1"/>
    <col min="7169" max="7414" width="9" style="221"/>
    <col min="7415" max="7415" width="20.125" style="221" customWidth="1"/>
    <col min="7416" max="7416" width="9.625" style="221" customWidth="1"/>
    <col min="7417" max="7417" width="8.625" style="221" customWidth="1"/>
    <col min="7418" max="7418" width="8.875" style="221" customWidth="1"/>
    <col min="7419" max="7421" width="7.625" style="221" customWidth="1"/>
    <col min="7422" max="7422" width="8.125" style="221" customWidth="1"/>
    <col min="7423" max="7423" width="7.625" style="221" customWidth="1"/>
    <col min="7424" max="7424" width="9" style="221" customWidth="1"/>
    <col min="7425" max="7670" width="9" style="221"/>
    <col min="7671" max="7671" width="20.125" style="221" customWidth="1"/>
    <col min="7672" max="7672" width="9.625" style="221" customWidth="1"/>
    <col min="7673" max="7673" width="8.625" style="221" customWidth="1"/>
    <col min="7674" max="7674" width="8.875" style="221" customWidth="1"/>
    <col min="7675" max="7677" width="7.625" style="221" customWidth="1"/>
    <col min="7678" max="7678" width="8.125" style="221" customWidth="1"/>
    <col min="7679" max="7679" width="7.625" style="221" customWidth="1"/>
    <col min="7680" max="7680" width="9" style="221" customWidth="1"/>
    <col min="7681" max="7926" width="9" style="221"/>
    <col min="7927" max="7927" width="20.125" style="221" customWidth="1"/>
    <col min="7928" max="7928" width="9.625" style="221" customWidth="1"/>
    <col min="7929" max="7929" width="8.625" style="221" customWidth="1"/>
    <col min="7930" max="7930" width="8.875" style="221" customWidth="1"/>
    <col min="7931" max="7933" width="7.625" style="221" customWidth="1"/>
    <col min="7934" max="7934" width="8.125" style="221" customWidth="1"/>
    <col min="7935" max="7935" width="7.625" style="221" customWidth="1"/>
    <col min="7936" max="7936" width="9" style="221" customWidth="1"/>
    <col min="7937" max="8182" width="9" style="221"/>
    <col min="8183" max="8183" width="20.125" style="221" customWidth="1"/>
    <col min="8184" max="8184" width="9.625" style="221" customWidth="1"/>
    <col min="8185" max="8185" width="8.625" style="221" customWidth="1"/>
    <col min="8186" max="8186" width="8.875" style="221" customWidth="1"/>
    <col min="8187" max="8189" width="7.625" style="221" customWidth="1"/>
    <col min="8190" max="8190" width="8.125" style="221" customWidth="1"/>
    <col min="8191" max="8191" width="7.625" style="221" customWidth="1"/>
    <col min="8192" max="8192" width="9" style="221" customWidth="1"/>
    <col min="8193" max="8438" width="9" style="221"/>
    <col min="8439" max="8439" width="20.125" style="221" customWidth="1"/>
    <col min="8440" max="8440" width="9.625" style="221" customWidth="1"/>
    <col min="8441" max="8441" width="8.625" style="221" customWidth="1"/>
    <col min="8442" max="8442" width="8.875" style="221" customWidth="1"/>
    <col min="8443" max="8445" width="7.625" style="221" customWidth="1"/>
    <col min="8446" max="8446" width="8.125" style="221" customWidth="1"/>
    <col min="8447" max="8447" width="7.625" style="221" customWidth="1"/>
    <col min="8448" max="8448" width="9" style="221" customWidth="1"/>
    <col min="8449" max="8694" width="9" style="221"/>
    <col min="8695" max="8695" width="20.125" style="221" customWidth="1"/>
    <col min="8696" max="8696" width="9.625" style="221" customWidth="1"/>
    <col min="8697" max="8697" width="8.625" style="221" customWidth="1"/>
    <col min="8698" max="8698" width="8.875" style="221" customWidth="1"/>
    <col min="8699" max="8701" width="7.625" style="221" customWidth="1"/>
    <col min="8702" max="8702" width="8.125" style="221" customWidth="1"/>
    <col min="8703" max="8703" width="7.625" style="221" customWidth="1"/>
    <col min="8704" max="8704" width="9" style="221" customWidth="1"/>
    <col min="8705" max="8950" width="9" style="221"/>
    <col min="8951" max="8951" width="20.125" style="221" customWidth="1"/>
    <col min="8952" max="8952" width="9.625" style="221" customWidth="1"/>
    <col min="8953" max="8953" width="8.625" style="221" customWidth="1"/>
    <col min="8954" max="8954" width="8.875" style="221" customWidth="1"/>
    <col min="8955" max="8957" width="7.625" style="221" customWidth="1"/>
    <col min="8958" max="8958" width="8.125" style="221" customWidth="1"/>
    <col min="8959" max="8959" width="7.625" style="221" customWidth="1"/>
    <col min="8960" max="8960" width="9" style="221" customWidth="1"/>
    <col min="8961" max="9206" width="9" style="221"/>
    <col min="9207" max="9207" width="20.125" style="221" customWidth="1"/>
    <col min="9208" max="9208" width="9.625" style="221" customWidth="1"/>
    <col min="9209" max="9209" width="8.625" style="221" customWidth="1"/>
    <col min="9210" max="9210" width="8.875" style="221" customWidth="1"/>
    <col min="9211" max="9213" width="7.625" style="221" customWidth="1"/>
    <col min="9214" max="9214" width="8.125" style="221" customWidth="1"/>
    <col min="9215" max="9215" width="7.625" style="221" customWidth="1"/>
    <col min="9216" max="9216" width="9" style="221" customWidth="1"/>
    <col min="9217" max="9462" width="9" style="221"/>
    <col min="9463" max="9463" width="20.125" style="221" customWidth="1"/>
    <col min="9464" max="9464" width="9.625" style="221" customWidth="1"/>
    <col min="9465" max="9465" width="8.625" style="221" customWidth="1"/>
    <col min="9466" max="9466" width="8.875" style="221" customWidth="1"/>
    <col min="9467" max="9469" width="7.625" style="221" customWidth="1"/>
    <col min="9470" max="9470" width="8.125" style="221" customWidth="1"/>
    <col min="9471" max="9471" width="7.625" style="221" customWidth="1"/>
    <col min="9472" max="9472" width="9" style="221" customWidth="1"/>
    <col min="9473" max="9718" width="9" style="221"/>
    <col min="9719" max="9719" width="20.125" style="221" customWidth="1"/>
    <col min="9720" max="9720" width="9.625" style="221" customWidth="1"/>
    <col min="9721" max="9721" width="8.625" style="221" customWidth="1"/>
    <col min="9722" max="9722" width="8.875" style="221" customWidth="1"/>
    <col min="9723" max="9725" width="7.625" style="221" customWidth="1"/>
    <col min="9726" max="9726" width="8.125" style="221" customWidth="1"/>
    <col min="9727" max="9727" width="7.625" style="221" customWidth="1"/>
    <col min="9728" max="9728" width="9" style="221" customWidth="1"/>
    <col min="9729" max="9974" width="9" style="221"/>
    <col min="9975" max="9975" width="20.125" style="221" customWidth="1"/>
    <col min="9976" max="9976" width="9.625" style="221" customWidth="1"/>
    <col min="9977" max="9977" width="8.625" style="221" customWidth="1"/>
    <col min="9978" max="9978" width="8.875" style="221" customWidth="1"/>
    <col min="9979" max="9981" width="7.625" style="221" customWidth="1"/>
    <col min="9982" max="9982" width="8.125" style="221" customWidth="1"/>
    <col min="9983" max="9983" width="7.625" style="221" customWidth="1"/>
    <col min="9984" max="9984" width="9" style="221" customWidth="1"/>
    <col min="9985" max="10230" width="9" style="221"/>
    <col min="10231" max="10231" width="20.125" style="221" customWidth="1"/>
    <col min="10232" max="10232" width="9.625" style="221" customWidth="1"/>
    <col min="10233" max="10233" width="8.625" style="221" customWidth="1"/>
    <col min="10234" max="10234" width="8.875" style="221" customWidth="1"/>
    <col min="10235" max="10237" width="7.625" style="221" customWidth="1"/>
    <col min="10238" max="10238" width="8.125" style="221" customWidth="1"/>
    <col min="10239" max="10239" width="7.625" style="221" customWidth="1"/>
    <col min="10240" max="10240" width="9" style="221" customWidth="1"/>
    <col min="10241" max="10486" width="9" style="221"/>
    <col min="10487" max="10487" width="20.125" style="221" customWidth="1"/>
    <col min="10488" max="10488" width="9.625" style="221" customWidth="1"/>
    <col min="10489" max="10489" width="8.625" style="221" customWidth="1"/>
    <col min="10490" max="10490" width="8.875" style="221" customWidth="1"/>
    <col min="10491" max="10493" width="7.625" style="221" customWidth="1"/>
    <col min="10494" max="10494" width="8.125" style="221" customWidth="1"/>
    <col min="10495" max="10495" width="7.625" style="221" customWidth="1"/>
    <col min="10496" max="10496" width="9" style="221" customWidth="1"/>
    <col min="10497" max="10742" width="9" style="221"/>
    <col min="10743" max="10743" width="20.125" style="221" customWidth="1"/>
    <col min="10744" max="10744" width="9.625" style="221" customWidth="1"/>
    <col min="10745" max="10745" width="8.625" style="221" customWidth="1"/>
    <col min="10746" max="10746" width="8.875" style="221" customWidth="1"/>
    <col min="10747" max="10749" width="7.625" style="221" customWidth="1"/>
    <col min="10750" max="10750" width="8.125" style="221" customWidth="1"/>
    <col min="10751" max="10751" width="7.625" style="221" customWidth="1"/>
    <col min="10752" max="10752" width="9" style="221" customWidth="1"/>
    <col min="10753" max="10998" width="9" style="221"/>
    <col min="10999" max="10999" width="20.125" style="221" customWidth="1"/>
    <col min="11000" max="11000" width="9.625" style="221" customWidth="1"/>
    <col min="11001" max="11001" width="8.625" style="221" customWidth="1"/>
    <col min="11002" max="11002" width="8.875" style="221" customWidth="1"/>
    <col min="11003" max="11005" width="7.625" style="221" customWidth="1"/>
    <col min="11006" max="11006" width="8.125" style="221" customWidth="1"/>
    <col min="11007" max="11007" width="7.625" style="221" customWidth="1"/>
    <col min="11008" max="11008" width="9" style="221" customWidth="1"/>
    <col min="11009" max="11254" width="9" style="221"/>
    <col min="11255" max="11255" width="20.125" style="221" customWidth="1"/>
    <col min="11256" max="11256" width="9.625" style="221" customWidth="1"/>
    <col min="11257" max="11257" width="8.625" style="221" customWidth="1"/>
    <col min="11258" max="11258" width="8.875" style="221" customWidth="1"/>
    <col min="11259" max="11261" width="7.625" style="221" customWidth="1"/>
    <col min="11262" max="11262" width="8.125" style="221" customWidth="1"/>
    <col min="11263" max="11263" width="7.625" style="221" customWidth="1"/>
    <col min="11264" max="11264" width="9" style="221" customWidth="1"/>
    <col min="11265" max="11510" width="9" style="221"/>
    <col min="11511" max="11511" width="20.125" style="221" customWidth="1"/>
    <col min="11512" max="11512" width="9.625" style="221" customWidth="1"/>
    <col min="11513" max="11513" width="8.625" style="221" customWidth="1"/>
    <col min="11514" max="11514" width="8.875" style="221" customWidth="1"/>
    <col min="11515" max="11517" width="7.625" style="221" customWidth="1"/>
    <col min="11518" max="11518" width="8.125" style="221" customWidth="1"/>
    <col min="11519" max="11519" width="7.625" style="221" customWidth="1"/>
    <col min="11520" max="11520" width="9" style="221" customWidth="1"/>
    <col min="11521" max="11766" width="9" style="221"/>
    <col min="11767" max="11767" width="20.125" style="221" customWidth="1"/>
    <col min="11768" max="11768" width="9.625" style="221" customWidth="1"/>
    <col min="11769" max="11769" width="8.625" style="221" customWidth="1"/>
    <col min="11770" max="11770" width="8.875" style="221" customWidth="1"/>
    <col min="11771" max="11773" width="7.625" style="221" customWidth="1"/>
    <col min="11774" max="11774" width="8.125" style="221" customWidth="1"/>
    <col min="11775" max="11775" width="7.625" style="221" customWidth="1"/>
    <col min="11776" max="11776" width="9" style="221" customWidth="1"/>
    <col min="11777" max="12022" width="9" style="221"/>
    <col min="12023" max="12023" width="20.125" style="221" customWidth="1"/>
    <col min="12024" max="12024" width="9.625" style="221" customWidth="1"/>
    <col min="12025" max="12025" width="8.625" style="221" customWidth="1"/>
    <col min="12026" max="12026" width="8.875" style="221" customWidth="1"/>
    <col min="12027" max="12029" width="7.625" style="221" customWidth="1"/>
    <col min="12030" max="12030" width="8.125" style="221" customWidth="1"/>
    <col min="12031" max="12031" width="7.625" style="221" customWidth="1"/>
    <col min="12032" max="12032" width="9" style="221" customWidth="1"/>
    <col min="12033" max="12278" width="9" style="221"/>
    <col min="12279" max="12279" width="20.125" style="221" customWidth="1"/>
    <col min="12280" max="12280" width="9.625" style="221" customWidth="1"/>
    <col min="12281" max="12281" width="8.625" style="221" customWidth="1"/>
    <col min="12282" max="12282" width="8.875" style="221" customWidth="1"/>
    <col min="12283" max="12285" width="7.625" style="221" customWidth="1"/>
    <col min="12286" max="12286" width="8.125" style="221" customWidth="1"/>
    <col min="12287" max="12287" width="7.625" style="221" customWidth="1"/>
    <col min="12288" max="12288" width="9" style="221" customWidth="1"/>
    <col min="12289" max="12534" width="9" style="221"/>
    <col min="12535" max="12535" width="20.125" style="221" customWidth="1"/>
    <col min="12536" max="12536" width="9.625" style="221" customWidth="1"/>
    <col min="12537" max="12537" width="8.625" style="221" customWidth="1"/>
    <col min="12538" max="12538" width="8.875" style="221" customWidth="1"/>
    <col min="12539" max="12541" width="7.625" style="221" customWidth="1"/>
    <col min="12542" max="12542" width="8.125" style="221" customWidth="1"/>
    <col min="12543" max="12543" width="7.625" style="221" customWidth="1"/>
    <col min="12544" max="12544" width="9" style="221" customWidth="1"/>
    <col min="12545" max="12790" width="9" style="221"/>
    <col min="12791" max="12791" width="20.125" style="221" customWidth="1"/>
    <col min="12792" max="12792" width="9.625" style="221" customWidth="1"/>
    <col min="12793" max="12793" width="8.625" style="221" customWidth="1"/>
    <col min="12794" max="12794" width="8.875" style="221" customWidth="1"/>
    <col min="12795" max="12797" width="7.625" style="221" customWidth="1"/>
    <col min="12798" max="12798" width="8.125" style="221" customWidth="1"/>
    <col min="12799" max="12799" width="7.625" style="221" customWidth="1"/>
    <col min="12800" max="12800" width="9" style="221" customWidth="1"/>
    <col min="12801" max="13046" width="9" style="221"/>
    <col min="13047" max="13047" width="20.125" style="221" customWidth="1"/>
    <col min="13048" max="13048" width="9.625" style="221" customWidth="1"/>
    <col min="13049" max="13049" width="8.625" style="221" customWidth="1"/>
    <col min="13050" max="13050" width="8.875" style="221" customWidth="1"/>
    <col min="13051" max="13053" width="7.625" style="221" customWidth="1"/>
    <col min="13054" max="13054" width="8.125" style="221" customWidth="1"/>
    <col min="13055" max="13055" width="7.625" style="221" customWidth="1"/>
    <col min="13056" max="13056" width="9" style="221" customWidth="1"/>
    <col min="13057" max="13302" width="9" style="221"/>
    <col min="13303" max="13303" width="20.125" style="221" customWidth="1"/>
    <col min="13304" max="13304" width="9.625" style="221" customWidth="1"/>
    <col min="13305" max="13305" width="8.625" style="221" customWidth="1"/>
    <col min="13306" max="13306" width="8.875" style="221" customWidth="1"/>
    <col min="13307" max="13309" width="7.625" style="221" customWidth="1"/>
    <col min="13310" max="13310" width="8.125" style="221" customWidth="1"/>
    <col min="13311" max="13311" width="7.625" style="221" customWidth="1"/>
    <col min="13312" max="13312" width="9" style="221" customWidth="1"/>
    <col min="13313" max="13558" width="9" style="221"/>
    <col min="13559" max="13559" width="20.125" style="221" customWidth="1"/>
    <col min="13560" max="13560" width="9.625" style="221" customWidth="1"/>
    <col min="13561" max="13561" width="8.625" style="221" customWidth="1"/>
    <col min="13562" max="13562" width="8.875" style="221" customWidth="1"/>
    <col min="13563" max="13565" width="7.625" style="221" customWidth="1"/>
    <col min="13566" max="13566" width="8.125" style="221" customWidth="1"/>
    <col min="13567" max="13567" width="7.625" style="221" customWidth="1"/>
    <col min="13568" max="13568" width="9" style="221" customWidth="1"/>
    <col min="13569" max="13814" width="9" style="221"/>
    <col min="13815" max="13815" width="20.125" style="221" customWidth="1"/>
    <col min="13816" max="13816" width="9.625" style="221" customWidth="1"/>
    <col min="13817" max="13817" width="8.625" style="221" customWidth="1"/>
    <col min="13818" max="13818" width="8.875" style="221" customWidth="1"/>
    <col min="13819" max="13821" width="7.625" style="221" customWidth="1"/>
    <col min="13822" max="13822" width="8.125" style="221" customWidth="1"/>
    <col min="13823" max="13823" width="7.625" style="221" customWidth="1"/>
    <col min="13824" max="13824" width="9" style="221" customWidth="1"/>
    <col min="13825" max="14070" width="9" style="221"/>
    <col min="14071" max="14071" width="20.125" style="221" customWidth="1"/>
    <col min="14072" max="14072" width="9.625" style="221" customWidth="1"/>
    <col min="14073" max="14073" width="8.625" style="221" customWidth="1"/>
    <col min="14074" max="14074" width="8.875" style="221" customWidth="1"/>
    <col min="14075" max="14077" width="7.625" style="221" customWidth="1"/>
    <col min="14078" max="14078" width="8.125" style="221" customWidth="1"/>
    <col min="14079" max="14079" width="7.625" style="221" customWidth="1"/>
    <col min="14080" max="14080" width="9" style="221" customWidth="1"/>
    <col min="14081" max="14326" width="9" style="221"/>
    <col min="14327" max="14327" width="20.125" style="221" customWidth="1"/>
    <col min="14328" max="14328" width="9.625" style="221" customWidth="1"/>
    <col min="14329" max="14329" width="8.625" style="221" customWidth="1"/>
    <col min="14330" max="14330" width="8.875" style="221" customWidth="1"/>
    <col min="14331" max="14333" width="7.625" style="221" customWidth="1"/>
    <col min="14334" max="14334" width="8.125" style="221" customWidth="1"/>
    <col min="14335" max="14335" width="7.625" style="221" customWidth="1"/>
    <col min="14336" max="14336" width="9" style="221" customWidth="1"/>
    <col min="14337" max="14582" width="9" style="221"/>
    <col min="14583" max="14583" width="20.125" style="221" customWidth="1"/>
    <col min="14584" max="14584" width="9.625" style="221" customWidth="1"/>
    <col min="14585" max="14585" width="8.625" style="221" customWidth="1"/>
    <col min="14586" max="14586" width="8.875" style="221" customWidth="1"/>
    <col min="14587" max="14589" width="7.625" style="221" customWidth="1"/>
    <col min="14590" max="14590" width="8.125" style="221" customWidth="1"/>
    <col min="14591" max="14591" width="7.625" style="221" customWidth="1"/>
    <col min="14592" max="14592" width="9" style="221" customWidth="1"/>
    <col min="14593" max="14838" width="9" style="221"/>
    <col min="14839" max="14839" width="20.125" style="221" customWidth="1"/>
    <col min="14840" max="14840" width="9.625" style="221" customWidth="1"/>
    <col min="14841" max="14841" width="8.625" style="221" customWidth="1"/>
    <col min="14842" max="14842" width="8.875" style="221" customWidth="1"/>
    <col min="14843" max="14845" width="7.625" style="221" customWidth="1"/>
    <col min="14846" max="14846" width="8.125" style="221" customWidth="1"/>
    <col min="14847" max="14847" width="7.625" style="221" customWidth="1"/>
    <col min="14848" max="14848" width="9" style="221" customWidth="1"/>
    <col min="14849" max="15094" width="9" style="221"/>
    <col min="15095" max="15095" width="20.125" style="221" customWidth="1"/>
    <col min="15096" max="15096" width="9.625" style="221" customWidth="1"/>
    <col min="15097" max="15097" width="8.625" style="221" customWidth="1"/>
    <col min="15098" max="15098" width="8.875" style="221" customWidth="1"/>
    <col min="15099" max="15101" width="7.625" style="221" customWidth="1"/>
    <col min="15102" max="15102" width="8.125" style="221" customWidth="1"/>
    <col min="15103" max="15103" width="7.625" style="221" customWidth="1"/>
    <col min="15104" max="15104" width="9" style="221" customWidth="1"/>
    <col min="15105" max="15350" width="9" style="221"/>
    <col min="15351" max="15351" width="20.125" style="221" customWidth="1"/>
    <col min="15352" max="15352" width="9.625" style="221" customWidth="1"/>
    <col min="15353" max="15353" width="8.625" style="221" customWidth="1"/>
    <col min="15354" max="15354" width="8.875" style="221" customWidth="1"/>
    <col min="15355" max="15357" width="7.625" style="221" customWidth="1"/>
    <col min="15358" max="15358" width="8.125" style="221" customWidth="1"/>
    <col min="15359" max="15359" width="7.625" style="221" customWidth="1"/>
    <col min="15360" max="15360" width="9" style="221" customWidth="1"/>
    <col min="15361" max="15606" width="9" style="221"/>
    <col min="15607" max="15607" width="20.125" style="221" customWidth="1"/>
    <col min="15608" max="15608" width="9.625" style="221" customWidth="1"/>
    <col min="15609" max="15609" width="8.625" style="221" customWidth="1"/>
    <col min="15610" max="15610" width="8.875" style="221" customWidth="1"/>
    <col min="15611" max="15613" width="7.625" style="221" customWidth="1"/>
    <col min="15614" max="15614" width="8.125" style="221" customWidth="1"/>
    <col min="15615" max="15615" width="7.625" style="221" customWidth="1"/>
    <col min="15616" max="15616" width="9" style="221" customWidth="1"/>
    <col min="15617" max="15862" width="9" style="221"/>
    <col min="15863" max="15863" width="20.125" style="221" customWidth="1"/>
    <col min="15864" max="15864" width="9.625" style="221" customWidth="1"/>
    <col min="15865" max="15865" width="8.625" style="221" customWidth="1"/>
    <col min="15866" max="15866" width="8.875" style="221" customWidth="1"/>
    <col min="15867" max="15869" width="7.625" style="221" customWidth="1"/>
    <col min="15870" max="15870" width="8.125" style="221" customWidth="1"/>
    <col min="15871" max="15871" width="7.625" style="221" customWidth="1"/>
    <col min="15872" max="15872" width="9" style="221" customWidth="1"/>
    <col min="15873" max="16118" width="9" style="221"/>
    <col min="16119" max="16119" width="20.125" style="221" customWidth="1"/>
    <col min="16120" max="16120" width="9.625" style="221" customWidth="1"/>
    <col min="16121" max="16121" width="8.625" style="221" customWidth="1"/>
    <col min="16122" max="16122" width="8.875" style="221" customWidth="1"/>
    <col min="16123" max="16125" width="7.625" style="221" customWidth="1"/>
    <col min="16126" max="16126" width="8.125" style="221" customWidth="1"/>
    <col min="16127" max="16127" width="7.625" style="221" customWidth="1"/>
    <col min="16128" max="16128" width="9" style="221" customWidth="1"/>
    <col min="16129" max="16384" width="9" style="221"/>
  </cols>
  <sheetData>
    <row r="1" ht="23.1" customHeight="1" spans="1:1">
      <c r="A1" s="222" t="s">
        <v>409</v>
      </c>
    </row>
    <row r="2" ht="32.45" customHeight="1" spans="1:4">
      <c r="A2" s="223" t="s">
        <v>410</v>
      </c>
      <c r="B2" s="223"/>
      <c r="C2" s="223"/>
      <c r="D2" s="223"/>
    </row>
    <row r="3" ht="23.45" customHeight="1" spans="4:4">
      <c r="D3" s="224" t="s">
        <v>63</v>
      </c>
    </row>
    <row r="4" ht="48.6" customHeight="1" spans="1:4">
      <c r="A4" s="225" t="s">
        <v>411</v>
      </c>
      <c r="B4" s="150" t="s">
        <v>65</v>
      </c>
      <c r="C4" s="29" t="s">
        <v>66</v>
      </c>
      <c r="D4" s="29" t="s">
        <v>67</v>
      </c>
    </row>
    <row r="5" ht="24.6" customHeight="1" spans="1:4">
      <c r="A5" s="225" t="s">
        <v>412</v>
      </c>
      <c r="B5" s="217">
        <f>SUM(B6:B20)</f>
        <v>252851.75</v>
      </c>
      <c r="C5" s="215">
        <f>SUM(C6:C20)</f>
        <v>232226</v>
      </c>
      <c r="D5" s="208">
        <f>B5/C5*100</f>
        <v>108.88</v>
      </c>
    </row>
    <row r="6" ht="24.6" customHeight="1" spans="1:11">
      <c r="A6" s="226" t="s">
        <v>413</v>
      </c>
      <c r="B6" s="214">
        <v>34563.21</v>
      </c>
      <c r="C6" s="214">
        <v>24702</v>
      </c>
      <c r="D6" s="208">
        <f t="shared" ref="D6:D20" si="0">B6/C6*100</f>
        <v>139.92</v>
      </c>
      <c r="E6" s="227"/>
      <c r="F6" s="228"/>
      <c r="G6" s="228"/>
      <c r="H6" s="228"/>
      <c r="I6" s="228"/>
      <c r="J6" s="228"/>
      <c r="K6" s="228"/>
    </row>
    <row r="7" ht="24.6" customHeight="1" spans="1:11">
      <c r="A7" s="226" t="s">
        <v>414</v>
      </c>
      <c r="B7" s="214">
        <v>26074.04</v>
      </c>
      <c r="C7" s="215">
        <f>24887+2300</f>
        <v>27187</v>
      </c>
      <c r="D7" s="208">
        <f t="shared" si="0"/>
        <v>95.91</v>
      </c>
      <c r="E7" s="227"/>
      <c r="F7" s="228"/>
      <c r="G7" s="228"/>
      <c r="H7" s="228"/>
      <c r="I7" s="228"/>
      <c r="J7" s="228"/>
      <c r="K7" s="228"/>
    </row>
    <row r="8" ht="24.6" customHeight="1" spans="1:11">
      <c r="A8" s="226" t="s">
        <v>415</v>
      </c>
      <c r="B8" s="214">
        <v>18736.11</v>
      </c>
      <c r="C8" s="215">
        <f>11797+200</f>
        <v>11997</v>
      </c>
      <c r="D8" s="208">
        <f t="shared" si="0"/>
        <v>156.17</v>
      </c>
      <c r="E8" s="227"/>
      <c r="F8" s="228"/>
      <c r="G8" s="228"/>
      <c r="H8" s="228"/>
      <c r="I8" s="228"/>
      <c r="J8" s="228"/>
      <c r="K8" s="228"/>
    </row>
    <row r="9" ht="24.6" customHeight="1" spans="1:11">
      <c r="A9" s="226" t="s">
        <v>416</v>
      </c>
      <c r="B9" s="214">
        <v>3509</v>
      </c>
      <c r="C9" s="215">
        <v>6349</v>
      </c>
      <c r="D9" s="208">
        <f t="shared" si="0"/>
        <v>55.27</v>
      </c>
      <c r="E9" s="227"/>
      <c r="F9" s="228"/>
      <c r="G9" s="228"/>
      <c r="H9" s="228"/>
      <c r="I9" s="228"/>
      <c r="J9" s="228"/>
      <c r="K9" s="228"/>
    </row>
    <row r="10" ht="24.6" customHeight="1" spans="1:11">
      <c r="A10" s="226" t="s">
        <v>417</v>
      </c>
      <c r="B10" s="214">
        <v>77730.97</v>
      </c>
      <c r="C10" s="215">
        <v>76767</v>
      </c>
      <c r="D10" s="208"/>
      <c r="E10" s="227"/>
      <c r="F10" s="228"/>
      <c r="G10" s="229"/>
      <c r="H10" s="228"/>
      <c r="I10" s="228"/>
      <c r="J10" s="228"/>
      <c r="K10" s="228"/>
    </row>
    <row r="11" ht="24.6" customHeight="1" spans="1:11">
      <c r="A11" s="226" t="s">
        <v>418</v>
      </c>
      <c r="B11" s="214">
        <v>52.48</v>
      </c>
      <c r="C11" s="215">
        <v>510</v>
      </c>
      <c r="D11" s="208"/>
      <c r="E11" s="227"/>
      <c r="F11" s="228"/>
      <c r="G11" s="228"/>
      <c r="H11" s="228"/>
      <c r="I11" s="228"/>
      <c r="J11" s="228"/>
      <c r="K11" s="228"/>
    </row>
    <row r="12" ht="24.6" customHeight="1" spans="1:11">
      <c r="A12" s="226" t="s">
        <v>419</v>
      </c>
      <c r="B12" s="214">
        <v>6570</v>
      </c>
      <c r="C12" s="215">
        <f>1012+3270</f>
        <v>4282</v>
      </c>
      <c r="D12" s="208"/>
      <c r="E12" s="227"/>
      <c r="F12" s="228"/>
      <c r="G12" s="228"/>
      <c r="H12" s="228"/>
      <c r="I12" s="228"/>
      <c r="J12" s="228"/>
      <c r="K12" s="228"/>
    </row>
    <row r="13" ht="24.6" customHeight="1" spans="1:11">
      <c r="A13" s="226" t="s">
        <v>420</v>
      </c>
      <c r="B13" s="214"/>
      <c r="C13" s="215"/>
      <c r="D13" s="208"/>
      <c r="E13" s="227"/>
      <c r="F13" s="228"/>
      <c r="G13" s="228"/>
      <c r="H13" s="228"/>
      <c r="I13" s="228"/>
      <c r="J13" s="228"/>
      <c r="K13" s="228"/>
    </row>
    <row r="14" ht="24.6" customHeight="1" spans="1:11">
      <c r="A14" s="226" t="s">
        <v>421</v>
      </c>
      <c r="B14" s="214">
        <v>21758.41</v>
      </c>
      <c r="C14" s="215">
        <f>17288+3803</f>
        <v>21091</v>
      </c>
      <c r="D14" s="208">
        <f t="shared" si="0"/>
        <v>103.16</v>
      </c>
      <c r="E14" s="227"/>
      <c r="F14" s="228"/>
      <c r="G14" s="228"/>
      <c r="H14" s="228"/>
      <c r="I14" s="228"/>
      <c r="J14" s="228"/>
      <c r="K14" s="228"/>
    </row>
    <row r="15" ht="24.6" customHeight="1" spans="1:11">
      <c r="A15" s="226" t="s">
        <v>422</v>
      </c>
      <c r="B15" s="214">
        <v>24000</v>
      </c>
      <c r="C15" s="215">
        <v>25400</v>
      </c>
      <c r="D15" s="208">
        <f t="shared" si="0"/>
        <v>94.49</v>
      </c>
      <c r="E15" s="227"/>
      <c r="F15" s="228"/>
      <c r="G15" s="228"/>
      <c r="H15" s="228"/>
      <c r="I15" s="228"/>
      <c r="J15" s="228"/>
      <c r="K15" s="228"/>
    </row>
    <row r="16" ht="24.6" customHeight="1" spans="1:11">
      <c r="A16" s="226" t="s">
        <v>423</v>
      </c>
      <c r="B16" s="214">
        <v>7782</v>
      </c>
      <c r="C16" s="215">
        <v>12752</v>
      </c>
      <c r="D16" s="208">
        <f t="shared" si="0"/>
        <v>61.03</v>
      </c>
      <c r="E16" s="227"/>
      <c r="F16" s="228"/>
      <c r="G16" s="228"/>
      <c r="H16" s="228"/>
      <c r="I16" s="228"/>
      <c r="J16" s="228"/>
      <c r="K16" s="228"/>
    </row>
    <row r="17" ht="24.6" customHeight="1" spans="1:11">
      <c r="A17" s="226" t="s">
        <v>424</v>
      </c>
      <c r="B17" s="214"/>
      <c r="C17" s="215"/>
      <c r="D17" s="208"/>
      <c r="E17" s="227"/>
      <c r="F17" s="228"/>
      <c r="G17" s="228"/>
      <c r="H17" s="228"/>
      <c r="I17" s="228"/>
      <c r="J17" s="228"/>
      <c r="K17" s="228"/>
    </row>
    <row r="18" ht="24.6" customHeight="1" spans="1:11">
      <c r="A18" s="226" t="s">
        <v>425</v>
      </c>
      <c r="B18" s="214"/>
      <c r="C18" s="215"/>
      <c r="D18" s="208"/>
      <c r="E18" s="227"/>
      <c r="F18" s="228"/>
      <c r="G18" s="228"/>
      <c r="H18" s="228"/>
      <c r="I18" s="228"/>
      <c r="J18" s="228"/>
      <c r="K18" s="228"/>
    </row>
    <row r="19" ht="24.6" customHeight="1" spans="1:11">
      <c r="A19" s="226" t="s">
        <v>426</v>
      </c>
      <c r="B19" s="214"/>
      <c r="C19" s="215">
        <v>9429</v>
      </c>
      <c r="D19" s="208">
        <f t="shared" si="0"/>
        <v>0</v>
      </c>
      <c r="E19" s="227"/>
      <c r="F19" s="228"/>
      <c r="G19" s="228"/>
      <c r="H19" s="228"/>
      <c r="I19" s="228"/>
      <c r="J19" s="228"/>
      <c r="K19" s="228"/>
    </row>
    <row r="20" ht="24.6" customHeight="1" spans="1:11">
      <c r="A20" s="226" t="s">
        <v>427</v>
      </c>
      <c r="B20" s="214">
        <v>32075.53</v>
      </c>
      <c r="C20" s="214">
        <f>11328+432</f>
        <v>11760</v>
      </c>
      <c r="D20" s="208">
        <f t="shared" si="0"/>
        <v>272.75</v>
      </c>
      <c r="E20" s="227"/>
      <c r="F20" s="228"/>
      <c r="G20" s="228"/>
      <c r="H20" s="228"/>
      <c r="I20" s="228"/>
      <c r="J20" s="228"/>
      <c r="K20" s="228"/>
    </row>
    <row r="21" ht="45.75" customHeight="1" spans="1:5">
      <c r="A21" s="230"/>
      <c r="B21" s="230"/>
      <c r="C21" s="230"/>
      <c r="D21" s="230"/>
      <c r="E21" s="227"/>
    </row>
    <row r="22" ht="22.15" customHeight="1" spans="5:5">
      <c r="E22" s="227"/>
    </row>
    <row r="23" ht="22.15" customHeight="1" spans="5:5">
      <c r="E23" s="227"/>
    </row>
    <row r="24" ht="22.15" customHeight="1" spans="5:5">
      <c r="E24" s="227"/>
    </row>
    <row r="25" ht="22.15" customHeight="1" spans="5:5">
      <c r="E25" s="227"/>
    </row>
    <row r="26" ht="22.15" customHeight="1" spans="5:5">
      <c r="E26" s="227"/>
    </row>
  </sheetData>
  <mergeCells count="2">
    <mergeCell ref="A2:D2"/>
    <mergeCell ref="A21:D21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1"/>
  <sheetViews>
    <sheetView topLeftCell="A49" workbookViewId="0">
      <selection activeCell="H22" sqref="H22"/>
    </sheetView>
  </sheetViews>
  <sheetFormatPr defaultColWidth="9" defaultRowHeight="11.25" outlineLevelCol="6"/>
  <cols>
    <col min="1" max="1" width="35.625" style="201" customWidth="1"/>
    <col min="2" max="2" width="16.625" style="201" customWidth="1"/>
    <col min="3" max="3" width="16.25" style="201" customWidth="1"/>
    <col min="4" max="4" width="18.75" style="201" customWidth="1"/>
    <col min="5" max="16384" width="9" style="201"/>
  </cols>
  <sheetData>
    <row r="1" ht="18.6" customHeight="1" spans="1:1">
      <c r="A1" s="202" t="s">
        <v>428</v>
      </c>
    </row>
    <row r="2" ht="20.25" spans="1:4">
      <c r="A2" s="203" t="s">
        <v>429</v>
      </c>
      <c r="B2" s="203"/>
      <c r="C2" s="203"/>
      <c r="D2" s="203"/>
    </row>
    <row r="3" ht="21" customHeight="1" spans="1:4">
      <c r="A3" s="204"/>
      <c r="D3" s="205" t="s">
        <v>63</v>
      </c>
    </row>
    <row r="4" ht="39" customHeight="1" spans="1:4">
      <c r="A4" s="206" t="s">
        <v>411</v>
      </c>
      <c r="B4" s="150" t="s">
        <v>65</v>
      </c>
      <c r="C4" s="172" t="s">
        <v>66</v>
      </c>
      <c r="D4" s="29" t="s">
        <v>67</v>
      </c>
    </row>
    <row r="5" ht="22.15" customHeight="1" spans="1:4">
      <c r="A5" s="206" t="s">
        <v>430</v>
      </c>
      <c r="B5" s="207">
        <f>B6+B11+B22+B30+B37+B41+B44+B48+B51+B57+B60+B65+B68+B73+B76</f>
        <v>252851.75</v>
      </c>
      <c r="C5" s="207">
        <f>C6+C11+C22+C30+C37+C41+C44+C48+C51+C57+C60+C65+C68+C73+C76</f>
        <v>178002.62</v>
      </c>
      <c r="D5" s="208">
        <f t="shared" ref="D5:D12" si="0">B5/C5*100</f>
        <v>142.05</v>
      </c>
    </row>
    <row r="6" s="200" customFormat="1" ht="16.35" customHeight="1" spans="1:4">
      <c r="A6" s="209" t="s">
        <v>413</v>
      </c>
      <c r="B6" s="210">
        <f>SUM(B7:B10)</f>
        <v>34563.21</v>
      </c>
      <c r="C6" s="211">
        <f>SUM(C7:C10)</f>
        <v>23513.29</v>
      </c>
      <c r="D6" s="208">
        <f t="shared" si="0"/>
        <v>146.99</v>
      </c>
    </row>
    <row r="7" ht="16.35" customHeight="1" spans="1:4">
      <c r="A7" s="212" t="s">
        <v>431</v>
      </c>
      <c r="B7" s="213">
        <v>22166.21</v>
      </c>
      <c r="C7" s="214">
        <v>11952.86</v>
      </c>
      <c r="D7" s="208">
        <f t="shared" si="0"/>
        <v>185.45</v>
      </c>
    </row>
    <row r="8" ht="16.35" customHeight="1" spans="1:4">
      <c r="A8" s="212" t="s">
        <v>432</v>
      </c>
      <c r="B8" s="213">
        <v>5509.58</v>
      </c>
      <c r="C8" s="214">
        <v>4342.55</v>
      </c>
      <c r="D8" s="208">
        <f t="shared" si="0"/>
        <v>126.87</v>
      </c>
    </row>
    <row r="9" ht="16.35" customHeight="1" spans="1:4">
      <c r="A9" s="212" t="s">
        <v>433</v>
      </c>
      <c r="B9" s="213">
        <v>1721.77</v>
      </c>
      <c r="C9" s="215">
        <v>2883.62</v>
      </c>
      <c r="D9" s="208">
        <f t="shared" si="0"/>
        <v>59.71</v>
      </c>
    </row>
    <row r="10" ht="16.35" customHeight="1" spans="1:7">
      <c r="A10" s="212" t="s">
        <v>434</v>
      </c>
      <c r="B10" s="213">
        <v>5165.65</v>
      </c>
      <c r="C10" s="215">
        <v>4334.26</v>
      </c>
      <c r="D10" s="208">
        <f t="shared" si="0"/>
        <v>119.18</v>
      </c>
      <c r="G10" s="216"/>
    </row>
    <row r="11" s="200" customFormat="1" ht="16.35" customHeight="1" spans="1:4">
      <c r="A11" s="209" t="s">
        <v>414</v>
      </c>
      <c r="B11" s="217">
        <f>SUM(B12:B21)</f>
        <v>26074.04</v>
      </c>
      <c r="C11" s="215">
        <f>SUM(C12:C21)</f>
        <v>26476.33</v>
      </c>
      <c r="D11" s="208">
        <f t="shared" si="0"/>
        <v>98.48</v>
      </c>
    </row>
    <row r="12" ht="16.35" customHeight="1" spans="1:4">
      <c r="A12" s="212" t="s">
        <v>435</v>
      </c>
      <c r="B12" s="213">
        <v>9383.8</v>
      </c>
      <c r="C12" s="214">
        <v>4432.1</v>
      </c>
      <c r="D12" s="208">
        <f t="shared" si="0"/>
        <v>211.72</v>
      </c>
    </row>
    <row r="13" ht="16.35" customHeight="1" spans="1:4">
      <c r="A13" s="212" t="s">
        <v>436</v>
      </c>
      <c r="B13" s="213">
        <v>25.94</v>
      </c>
      <c r="C13" s="214">
        <v>113.4</v>
      </c>
      <c r="D13" s="208"/>
    </row>
    <row r="14" ht="16.35" customHeight="1" spans="1:4">
      <c r="A14" s="212" t="s">
        <v>437</v>
      </c>
      <c r="B14" s="213">
        <v>887.69</v>
      </c>
      <c r="C14" s="215">
        <v>8.5</v>
      </c>
      <c r="D14" s="208">
        <f>B14/C14*100</f>
        <v>10443.41</v>
      </c>
    </row>
    <row r="15" ht="16.35" customHeight="1" spans="1:4">
      <c r="A15" s="212" t="s">
        <v>438</v>
      </c>
      <c r="B15" s="213">
        <v>245</v>
      </c>
      <c r="C15" s="214">
        <v>98</v>
      </c>
      <c r="D15" s="208"/>
    </row>
    <row r="16" ht="16.35" customHeight="1" spans="1:4">
      <c r="A16" s="212" t="s">
        <v>439</v>
      </c>
      <c r="B16" s="213">
        <v>3557.67</v>
      </c>
      <c r="C16" s="214">
        <v>1339.95</v>
      </c>
      <c r="D16" s="208"/>
    </row>
    <row r="17" ht="16.35" customHeight="1" spans="1:4">
      <c r="A17" s="212" t="s">
        <v>440</v>
      </c>
      <c r="B17" s="213">
        <v>129.4</v>
      </c>
      <c r="C17" s="214">
        <v>83.6</v>
      </c>
      <c r="D17" s="208"/>
    </row>
    <row r="18" ht="16.35" customHeight="1" spans="1:4">
      <c r="A18" s="212" t="s">
        <v>441</v>
      </c>
      <c r="B18" s="213">
        <v>5</v>
      </c>
      <c r="C18" s="214">
        <v>10</v>
      </c>
      <c r="D18" s="208"/>
    </row>
    <row r="19" ht="16.35" customHeight="1" spans="1:4">
      <c r="A19" s="212" t="s">
        <v>442</v>
      </c>
      <c r="B19" s="213">
        <v>438.58</v>
      </c>
      <c r="C19" s="214">
        <v>111</v>
      </c>
      <c r="D19" s="208">
        <f>B19/C19*100</f>
        <v>395.12</v>
      </c>
    </row>
    <row r="20" ht="16.35" customHeight="1" spans="1:4">
      <c r="A20" s="212" t="s">
        <v>443</v>
      </c>
      <c r="B20" s="213">
        <v>1271.76</v>
      </c>
      <c r="C20" s="214">
        <v>81.9</v>
      </c>
      <c r="D20" s="208">
        <f>B20/C20*100</f>
        <v>1552.82</v>
      </c>
    </row>
    <row r="21" ht="16.35" customHeight="1" spans="1:4">
      <c r="A21" s="212" t="s">
        <v>444</v>
      </c>
      <c r="B21" s="213">
        <v>10129.2</v>
      </c>
      <c r="C21" s="214">
        <f>1197.88+19000</f>
        <v>20197.88</v>
      </c>
      <c r="D21" s="208">
        <f>B21/C21*100</f>
        <v>50.15</v>
      </c>
    </row>
    <row r="22" s="200" customFormat="1" ht="16.35" customHeight="1" spans="1:4">
      <c r="A22" s="209" t="s">
        <v>415</v>
      </c>
      <c r="B22" s="213">
        <f>SUM(B23:B29)</f>
        <v>18736.11</v>
      </c>
      <c r="C22" s="214">
        <f>SUM(C23:C29)</f>
        <v>58.58</v>
      </c>
      <c r="D22" s="208">
        <f>B22/C22*100</f>
        <v>31983.8</v>
      </c>
    </row>
    <row r="23" ht="16.35" customHeight="1" spans="1:4">
      <c r="A23" s="212" t="s">
        <v>445</v>
      </c>
      <c r="B23" s="213"/>
      <c r="C23" s="214"/>
      <c r="D23" s="208"/>
    </row>
    <row r="24" ht="16.35" customHeight="1" spans="1:4">
      <c r="A24" s="212" t="s">
        <v>446</v>
      </c>
      <c r="B24" s="213">
        <v>11391</v>
      </c>
      <c r="C24" s="214"/>
      <c r="D24" s="208"/>
    </row>
    <row r="25" ht="16.35" customHeight="1" spans="1:4">
      <c r="A25" s="212" t="s">
        <v>447</v>
      </c>
      <c r="B25" s="213"/>
      <c r="C25" s="214"/>
      <c r="D25" s="208"/>
    </row>
    <row r="26" ht="16.35" customHeight="1" spans="1:4">
      <c r="A26" s="212" t="s">
        <v>448</v>
      </c>
      <c r="B26" s="213"/>
      <c r="C26" s="214"/>
      <c r="D26" s="208"/>
    </row>
    <row r="27" ht="16.35" customHeight="1" spans="1:4">
      <c r="A27" s="212" t="s">
        <v>449</v>
      </c>
      <c r="B27" s="213">
        <v>1550.2</v>
      </c>
      <c r="C27" s="214">
        <v>58.58</v>
      </c>
      <c r="D27" s="208">
        <f>B27/C27*100</f>
        <v>2646.3</v>
      </c>
    </row>
    <row r="28" ht="16.35" customHeight="1" spans="1:4">
      <c r="A28" s="212" t="s">
        <v>450</v>
      </c>
      <c r="B28" s="213"/>
      <c r="C28" s="214"/>
      <c r="D28" s="208"/>
    </row>
    <row r="29" ht="16.35" customHeight="1" spans="1:4">
      <c r="A29" s="212" t="s">
        <v>451</v>
      </c>
      <c r="B29" s="213">
        <v>5794.91</v>
      </c>
      <c r="C29" s="214"/>
      <c r="D29" s="208"/>
    </row>
    <row r="30" s="200" customFormat="1" ht="16.35" customHeight="1" spans="1:4">
      <c r="A30" s="209" t="s">
        <v>416</v>
      </c>
      <c r="B30" s="213">
        <f>B31+B34+B36+B32</f>
        <v>3509</v>
      </c>
      <c r="C30" s="214"/>
      <c r="D30" s="208"/>
    </row>
    <row r="31" ht="16.35" customHeight="1" spans="1:4">
      <c r="A31" s="212" t="s">
        <v>445</v>
      </c>
      <c r="B31" s="213">
        <v>1300</v>
      </c>
      <c r="C31" s="214"/>
      <c r="D31" s="208"/>
    </row>
    <row r="32" ht="16.35" customHeight="1" spans="1:4">
      <c r="A32" s="212" t="s">
        <v>446</v>
      </c>
      <c r="B32" s="213">
        <v>1700</v>
      </c>
      <c r="C32" s="214"/>
      <c r="D32" s="208"/>
    </row>
    <row r="33" ht="16.35" customHeight="1" spans="1:4">
      <c r="A33" s="212" t="s">
        <v>447</v>
      </c>
      <c r="B33" s="213"/>
      <c r="C33" s="214"/>
      <c r="D33" s="208"/>
    </row>
    <row r="34" ht="16.35" customHeight="1" spans="1:4">
      <c r="A34" s="212" t="s">
        <v>449</v>
      </c>
      <c r="B34" s="213">
        <v>419</v>
      </c>
      <c r="C34" s="214"/>
      <c r="D34" s="208"/>
    </row>
    <row r="35" ht="16.35" customHeight="1" spans="1:4">
      <c r="A35" s="212" t="s">
        <v>450</v>
      </c>
      <c r="B35" s="213"/>
      <c r="C35" s="214"/>
      <c r="D35" s="208"/>
    </row>
    <row r="36" ht="16.35" customHeight="1" spans="1:4">
      <c r="A36" s="212" t="s">
        <v>451</v>
      </c>
      <c r="B36" s="213">
        <v>90</v>
      </c>
      <c r="C36" s="214"/>
      <c r="D36" s="208"/>
    </row>
    <row r="37" s="200" customFormat="1" ht="16.35" customHeight="1" spans="1:4">
      <c r="A37" s="209" t="s">
        <v>417</v>
      </c>
      <c r="B37" s="213">
        <f>SUM(B38:B40)</f>
        <v>77730.97</v>
      </c>
      <c r="C37" s="214">
        <f>SUM(C38:C40)</f>
        <v>86189.44</v>
      </c>
      <c r="D37" s="208">
        <f t="shared" ref="D37:D42" si="1">B37/C37*100</f>
        <v>90.19</v>
      </c>
    </row>
    <row r="38" ht="16.35" customHeight="1" spans="1:4">
      <c r="A38" s="212" t="s">
        <v>452</v>
      </c>
      <c r="B38" s="213">
        <v>73274.21</v>
      </c>
      <c r="C38" s="214">
        <v>68398.48</v>
      </c>
      <c r="D38" s="208">
        <f t="shared" si="1"/>
        <v>107.13</v>
      </c>
    </row>
    <row r="39" ht="16.35" customHeight="1" spans="1:4">
      <c r="A39" s="212" t="s">
        <v>453</v>
      </c>
      <c r="B39" s="213">
        <v>4456.76</v>
      </c>
      <c r="C39" s="214">
        <f>7009.76+10756</f>
        <v>17765.76</v>
      </c>
      <c r="D39" s="208">
        <f t="shared" si="1"/>
        <v>25.09</v>
      </c>
    </row>
    <row r="40" ht="16.35" customHeight="1" spans="1:4">
      <c r="A40" s="212" t="s">
        <v>454</v>
      </c>
      <c r="B40" s="218"/>
      <c r="C40" s="214">
        <v>25.2</v>
      </c>
      <c r="D40" s="208">
        <f t="shared" si="1"/>
        <v>0</v>
      </c>
    </row>
    <row r="41" s="200" customFormat="1" ht="16.35" customHeight="1" spans="1:4">
      <c r="A41" s="209" t="s">
        <v>418</v>
      </c>
      <c r="B41" s="213">
        <f>B42</f>
        <v>52.48</v>
      </c>
      <c r="C41" s="214">
        <f>C42</f>
        <v>500</v>
      </c>
      <c r="D41" s="208">
        <f t="shared" si="1"/>
        <v>10.5</v>
      </c>
    </row>
    <row r="42" ht="16.35" customHeight="1" spans="1:4">
      <c r="A42" s="212" t="s">
        <v>455</v>
      </c>
      <c r="B42" s="213">
        <v>52.48</v>
      </c>
      <c r="C42" s="214">
        <v>500</v>
      </c>
      <c r="D42" s="208">
        <f t="shared" si="1"/>
        <v>10.5</v>
      </c>
    </row>
    <row r="43" ht="16.35" customHeight="1" spans="1:4">
      <c r="A43" s="212" t="s">
        <v>456</v>
      </c>
      <c r="B43" s="213"/>
      <c r="C43" s="214"/>
      <c r="D43" s="208"/>
    </row>
    <row r="44" s="200" customFormat="1" ht="16.35" customHeight="1" spans="1:4">
      <c r="A44" s="209" t="s">
        <v>419</v>
      </c>
      <c r="B44" s="213">
        <f>B47</f>
        <v>6570</v>
      </c>
      <c r="C44" s="214"/>
      <c r="D44" s="208"/>
    </row>
    <row r="45" ht="16.35" customHeight="1" spans="1:4">
      <c r="A45" s="212" t="s">
        <v>457</v>
      </c>
      <c r="B45" s="213"/>
      <c r="C45" s="214"/>
      <c r="D45" s="208"/>
    </row>
    <row r="46" ht="16.35" customHeight="1" spans="1:4">
      <c r="A46" s="212" t="s">
        <v>458</v>
      </c>
      <c r="B46" s="213"/>
      <c r="C46" s="214"/>
      <c r="D46" s="208"/>
    </row>
    <row r="47" ht="16.35" customHeight="1" spans="1:4">
      <c r="A47" s="212" t="s">
        <v>459</v>
      </c>
      <c r="B47" s="213">
        <v>6570</v>
      </c>
      <c r="C47" s="214"/>
      <c r="D47" s="208"/>
    </row>
    <row r="48" s="200" customFormat="1" ht="16.35" customHeight="1" spans="1:4">
      <c r="A48" s="209" t="s">
        <v>420</v>
      </c>
      <c r="B48" s="213"/>
      <c r="C48" s="214"/>
      <c r="D48" s="208"/>
    </row>
    <row r="49" ht="16.35" customHeight="1" spans="1:4">
      <c r="A49" s="212" t="s">
        <v>460</v>
      </c>
      <c r="B49" s="213"/>
      <c r="C49" s="214"/>
      <c r="D49" s="208"/>
    </row>
    <row r="50" ht="16.35" customHeight="1" spans="1:4">
      <c r="A50" s="212" t="s">
        <v>461</v>
      </c>
      <c r="B50" s="213"/>
      <c r="C50" s="214"/>
      <c r="D50" s="208"/>
    </row>
    <row r="51" s="200" customFormat="1" ht="16.35" customHeight="1" spans="1:4">
      <c r="A51" s="209" t="s">
        <v>421</v>
      </c>
      <c r="B51" s="213">
        <f>SUM(B52:B56)</f>
        <v>21758.41</v>
      </c>
      <c r="C51" s="214">
        <f>SUM(C52:C56)</f>
        <v>16520.98</v>
      </c>
      <c r="D51" s="208">
        <f>B51/C51*100</f>
        <v>131.7</v>
      </c>
    </row>
    <row r="52" ht="16.35" customHeight="1" spans="1:4">
      <c r="A52" s="212" t="s">
        <v>462</v>
      </c>
      <c r="B52" s="213">
        <v>13107.35</v>
      </c>
      <c r="C52" s="214">
        <v>2601.61</v>
      </c>
      <c r="D52" s="208">
        <f>B52/C52*100</f>
        <v>503.82</v>
      </c>
    </row>
    <row r="53" ht="16.35" customHeight="1" spans="1:4">
      <c r="A53" s="212" t="s">
        <v>463</v>
      </c>
      <c r="B53" s="213">
        <v>1179.77</v>
      </c>
      <c r="C53" s="215">
        <v>1051.18</v>
      </c>
      <c r="D53" s="208">
        <f>B53/C53*100</f>
        <v>112.23</v>
      </c>
    </row>
    <row r="54" ht="16.35" customHeight="1" spans="1:4">
      <c r="A54" s="212" t="s">
        <v>464</v>
      </c>
      <c r="B54" s="213"/>
      <c r="C54" s="214"/>
      <c r="D54" s="208"/>
    </row>
    <row r="55" ht="16.35" customHeight="1" spans="1:4">
      <c r="A55" s="212" t="s">
        <v>465</v>
      </c>
      <c r="B55" s="213">
        <v>180</v>
      </c>
      <c r="C55" s="214"/>
      <c r="D55" s="208"/>
    </row>
    <row r="56" ht="16.35" customHeight="1" spans="1:4">
      <c r="A56" s="212" t="s">
        <v>466</v>
      </c>
      <c r="B56" s="213">
        <v>7291.29</v>
      </c>
      <c r="C56" s="215">
        <f>861.19+12007</f>
        <v>12868.19</v>
      </c>
      <c r="D56" s="208">
        <f>B56/C56*100</f>
        <v>56.66</v>
      </c>
    </row>
    <row r="57" s="200" customFormat="1" ht="16.35" customHeight="1" spans="1:4">
      <c r="A57" s="209" t="s">
        <v>422</v>
      </c>
      <c r="B57" s="213">
        <v>24000</v>
      </c>
      <c r="C57" s="214">
        <v>24500</v>
      </c>
      <c r="D57" s="208">
        <f>B57/C57*100</f>
        <v>97.96</v>
      </c>
    </row>
    <row r="58" ht="16.35" customHeight="1" spans="1:4">
      <c r="A58" s="212" t="s">
        <v>467</v>
      </c>
      <c r="B58" s="213">
        <v>24000</v>
      </c>
      <c r="C58" s="214">
        <v>24500</v>
      </c>
      <c r="D58" s="208">
        <f>B58/C58*100</f>
        <v>97.96</v>
      </c>
    </row>
    <row r="59" ht="16.35" customHeight="1" spans="1:4">
      <c r="A59" s="212" t="s">
        <v>468</v>
      </c>
      <c r="B59" s="213"/>
      <c r="C59" s="214"/>
      <c r="D59" s="208"/>
    </row>
    <row r="60" s="200" customFormat="1" ht="16.35" customHeight="1" spans="1:4">
      <c r="A60" s="209" t="s">
        <v>423</v>
      </c>
      <c r="B60" s="213">
        <v>7782</v>
      </c>
      <c r="C60" s="214"/>
      <c r="D60" s="208"/>
    </row>
    <row r="61" ht="16.35" customHeight="1" spans="1:4">
      <c r="A61" s="212" t="s">
        <v>469</v>
      </c>
      <c r="B61" s="213">
        <v>7782</v>
      </c>
      <c r="C61" s="215"/>
      <c r="D61" s="208"/>
    </row>
    <row r="62" ht="16.35" customHeight="1" spans="1:4">
      <c r="A62" s="212" t="s">
        <v>470</v>
      </c>
      <c r="B62" s="213"/>
      <c r="C62" s="215"/>
      <c r="D62" s="208"/>
    </row>
    <row r="63" ht="16.35" customHeight="1" spans="1:4">
      <c r="A63" s="212" t="s">
        <v>471</v>
      </c>
      <c r="B63" s="213"/>
      <c r="C63" s="214"/>
      <c r="D63" s="208"/>
    </row>
    <row r="64" ht="16.35" customHeight="1" spans="1:4">
      <c r="A64" s="212" t="s">
        <v>472</v>
      </c>
      <c r="B64" s="213"/>
      <c r="C64" s="214"/>
      <c r="D64" s="208"/>
    </row>
    <row r="65" s="200" customFormat="1" ht="16.35" customHeight="1" spans="1:4">
      <c r="A65" s="209" t="s">
        <v>424</v>
      </c>
      <c r="B65" s="213"/>
      <c r="C65" s="214"/>
      <c r="D65" s="208"/>
    </row>
    <row r="66" ht="16.35" customHeight="1" spans="1:4">
      <c r="A66" s="212" t="s">
        <v>473</v>
      </c>
      <c r="B66" s="213"/>
      <c r="C66" s="214"/>
      <c r="D66" s="208"/>
    </row>
    <row r="67" ht="16.35" customHeight="1" spans="1:4">
      <c r="A67" s="212" t="s">
        <v>474</v>
      </c>
      <c r="B67" s="213"/>
      <c r="C67" s="214"/>
      <c r="D67" s="208"/>
    </row>
    <row r="68" s="200" customFormat="1" ht="16.35" customHeight="1" spans="1:4">
      <c r="A68" s="209" t="s">
        <v>425</v>
      </c>
      <c r="B68" s="213"/>
      <c r="C68" s="214"/>
      <c r="D68" s="208"/>
    </row>
    <row r="69" ht="16.35" customHeight="1" spans="1:4">
      <c r="A69" s="212" t="s">
        <v>475</v>
      </c>
      <c r="B69" s="213"/>
      <c r="C69" s="214"/>
      <c r="D69" s="208"/>
    </row>
    <row r="70" ht="16.35" customHeight="1" spans="1:4">
      <c r="A70" s="212" t="s">
        <v>476</v>
      </c>
      <c r="B70" s="213"/>
      <c r="C70" s="214"/>
      <c r="D70" s="208"/>
    </row>
    <row r="71" ht="16.35" customHeight="1" spans="1:4">
      <c r="A71" s="212" t="s">
        <v>477</v>
      </c>
      <c r="B71" s="213"/>
      <c r="C71" s="214"/>
      <c r="D71" s="208"/>
    </row>
    <row r="72" ht="16.35" customHeight="1" spans="1:4">
      <c r="A72" s="212" t="s">
        <v>478</v>
      </c>
      <c r="B72" s="213"/>
      <c r="C72" s="214"/>
      <c r="D72" s="208"/>
    </row>
    <row r="73" s="200" customFormat="1" ht="16.35" customHeight="1" spans="1:4">
      <c r="A73" s="209" t="s">
        <v>426</v>
      </c>
      <c r="B73" s="213"/>
      <c r="C73" s="214"/>
      <c r="D73" s="208"/>
    </row>
    <row r="74" ht="16.35" customHeight="1" spans="1:4">
      <c r="A74" s="212" t="s">
        <v>479</v>
      </c>
      <c r="B74" s="213"/>
      <c r="C74" s="214"/>
      <c r="D74" s="208"/>
    </row>
    <row r="75" ht="16.35" customHeight="1" spans="1:4">
      <c r="A75" s="212" t="s">
        <v>480</v>
      </c>
      <c r="B75" s="213"/>
      <c r="C75" s="214"/>
      <c r="D75" s="208"/>
    </row>
    <row r="76" s="200" customFormat="1" ht="16.35" customHeight="1" spans="1:4">
      <c r="A76" s="209" t="s">
        <v>427</v>
      </c>
      <c r="B76" s="213">
        <v>32075.53</v>
      </c>
      <c r="C76" s="214">
        <v>244</v>
      </c>
      <c r="D76" s="208">
        <f t="shared" ref="D76" si="2">B76/C76*100</f>
        <v>13145.71</v>
      </c>
    </row>
    <row r="77" ht="16.35" customHeight="1" spans="1:4">
      <c r="A77" s="212" t="s">
        <v>481</v>
      </c>
      <c r="B77" s="213"/>
      <c r="C77" s="214"/>
      <c r="D77" s="208"/>
    </row>
    <row r="78" ht="16.35" customHeight="1" spans="1:4">
      <c r="A78" s="212" t="s">
        <v>482</v>
      </c>
      <c r="B78" s="213"/>
      <c r="C78" s="214"/>
      <c r="D78" s="208"/>
    </row>
    <row r="79" ht="16.35" customHeight="1" spans="1:4">
      <c r="A79" s="212" t="s">
        <v>483</v>
      </c>
      <c r="B79" s="213"/>
      <c r="C79" s="214"/>
      <c r="D79" s="208"/>
    </row>
    <row r="80" ht="17.45" customHeight="1" spans="1:4">
      <c r="A80" s="212" t="s">
        <v>398</v>
      </c>
      <c r="B80" s="213">
        <v>32075.53</v>
      </c>
      <c r="C80" s="214">
        <f>11000-10756</f>
        <v>244</v>
      </c>
      <c r="D80" s="208">
        <f t="shared" ref="D80" si="3">B80/C80*100</f>
        <v>13145.71</v>
      </c>
    </row>
    <row r="81" ht="24" customHeight="1" spans="1:4">
      <c r="A81" s="219"/>
      <c r="B81" s="220"/>
      <c r="C81" s="220"/>
      <c r="D81" s="22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B64"/>
  <sheetViews>
    <sheetView workbookViewId="0">
      <selection activeCell="E14" sqref="E14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spans="1:1">
      <c r="A1" s="24" t="s">
        <v>484</v>
      </c>
    </row>
    <row r="2" ht="29.1" customHeight="1" spans="1:2">
      <c r="A2" s="186" t="s">
        <v>485</v>
      </c>
      <c r="B2" s="186"/>
    </row>
    <row r="3" spans="1:2">
      <c r="A3" s="193"/>
      <c r="B3" s="149" t="s">
        <v>486</v>
      </c>
    </row>
    <row r="4" ht="19.7" customHeight="1" spans="1:2">
      <c r="A4" s="194" t="s">
        <v>487</v>
      </c>
      <c r="B4" s="124" t="s">
        <v>488</v>
      </c>
    </row>
    <row r="5" ht="16.7" customHeight="1" spans="1:2">
      <c r="A5" s="195" t="s">
        <v>489</v>
      </c>
      <c r="B5" s="196">
        <v>0</v>
      </c>
    </row>
    <row r="6" ht="16.7" customHeight="1" spans="1:2">
      <c r="A6" s="197" t="s">
        <v>490</v>
      </c>
      <c r="B6" s="196">
        <v>0</v>
      </c>
    </row>
    <row r="7" ht="16.7" customHeight="1" spans="1:2">
      <c r="A7" s="197" t="s">
        <v>491</v>
      </c>
      <c r="B7" s="196">
        <v>0</v>
      </c>
    </row>
    <row r="8" ht="16.7" customHeight="1" spans="1:2">
      <c r="A8" s="197" t="s">
        <v>492</v>
      </c>
      <c r="B8" s="196">
        <v>0</v>
      </c>
    </row>
    <row r="9" ht="16.7" customHeight="1" spans="1:2">
      <c r="A9" s="195" t="s">
        <v>493</v>
      </c>
      <c r="B9" s="196">
        <v>0</v>
      </c>
    </row>
    <row r="10" ht="16.7" customHeight="1" spans="1:2">
      <c r="A10" s="197" t="s">
        <v>494</v>
      </c>
      <c r="B10" s="196">
        <v>0</v>
      </c>
    </row>
    <row r="11" ht="16.7" customHeight="1" spans="1:2">
      <c r="A11" s="197" t="s">
        <v>495</v>
      </c>
      <c r="B11" s="196">
        <v>0</v>
      </c>
    </row>
    <row r="12" ht="16.7" customHeight="1" spans="1:2">
      <c r="A12" s="197" t="s">
        <v>496</v>
      </c>
      <c r="B12" s="196">
        <v>0</v>
      </c>
    </row>
    <row r="13" ht="16.7" customHeight="1" spans="1:2">
      <c r="A13" s="197" t="s">
        <v>497</v>
      </c>
      <c r="B13" s="196">
        <v>0</v>
      </c>
    </row>
    <row r="14" ht="16.7" customHeight="1" spans="1:2">
      <c r="A14" s="197" t="s">
        <v>498</v>
      </c>
      <c r="B14" s="196">
        <v>0</v>
      </c>
    </row>
    <row r="15" ht="16.7" customHeight="1" spans="1:2">
      <c r="A15" s="197" t="s">
        <v>499</v>
      </c>
      <c r="B15" s="196">
        <v>0</v>
      </c>
    </row>
    <row r="16" ht="16.7" customHeight="1" spans="1:2">
      <c r="A16" s="197" t="s">
        <v>500</v>
      </c>
      <c r="B16" s="196">
        <v>0</v>
      </c>
    </row>
    <row r="17" ht="16.7" customHeight="1" spans="1:2">
      <c r="A17" s="197" t="s">
        <v>501</v>
      </c>
      <c r="B17" s="196">
        <v>0</v>
      </c>
    </row>
    <row r="18" ht="16.7" customHeight="1" spans="1:2">
      <c r="A18" s="197" t="s">
        <v>502</v>
      </c>
      <c r="B18" s="196">
        <v>0</v>
      </c>
    </row>
    <row r="19" ht="16.7" customHeight="1" spans="1:2">
      <c r="A19" s="198" t="s">
        <v>503</v>
      </c>
      <c r="B19" s="196">
        <v>0</v>
      </c>
    </row>
    <row r="20" ht="16.7" customHeight="1" spans="1:2">
      <c r="A20" s="197" t="s">
        <v>504</v>
      </c>
      <c r="B20" s="196">
        <v>0</v>
      </c>
    </row>
    <row r="21" ht="16.7" customHeight="1" spans="1:2">
      <c r="A21" s="197" t="s">
        <v>505</v>
      </c>
      <c r="B21" s="196">
        <v>0</v>
      </c>
    </row>
    <row r="22" ht="16.7" customHeight="1" spans="1:2">
      <c r="A22" s="197" t="s">
        <v>506</v>
      </c>
      <c r="B22" s="196">
        <v>0</v>
      </c>
    </row>
    <row r="23" ht="16.7" customHeight="1" spans="1:2">
      <c r="A23" s="197" t="s">
        <v>507</v>
      </c>
      <c r="B23" s="196">
        <v>0</v>
      </c>
    </row>
    <row r="24" ht="16.7" customHeight="1" spans="1:2">
      <c r="A24" s="197" t="s">
        <v>508</v>
      </c>
      <c r="B24" s="196">
        <v>0</v>
      </c>
    </row>
    <row r="25" ht="16.7" customHeight="1" spans="1:2">
      <c r="A25" s="195" t="s">
        <v>509</v>
      </c>
      <c r="B25" s="196">
        <v>0</v>
      </c>
    </row>
    <row r="26" ht="16.7" customHeight="1" spans="1:2">
      <c r="A26" s="197" t="s">
        <v>510</v>
      </c>
      <c r="B26" s="196">
        <v>0</v>
      </c>
    </row>
    <row r="27" ht="16.7" customHeight="1" spans="1:2">
      <c r="A27" s="197" t="s">
        <v>511</v>
      </c>
      <c r="B27" s="196">
        <v>0</v>
      </c>
    </row>
    <row r="28" ht="16.7" customHeight="1" spans="1:2">
      <c r="A28" s="197" t="s">
        <v>512</v>
      </c>
      <c r="B28" s="196">
        <v>0</v>
      </c>
    </row>
    <row r="29" ht="16.7" customHeight="1" spans="1:2">
      <c r="A29" s="197" t="s">
        <v>511</v>
      </c>
      <c r="B29" s="196">
        <v>0</v>
      </c>
    </row>
    <row r="30" ht="16.7" customHeight="1" spans="1:2">
      <c r="A30" s="197" t="s">
        <v>513</v>
      </c>
      <c r="B30" s="196">
        <v>0</v>
      </c>
    </row>
    <row r="31" ht="16.7" customHeight="1" spans="1:2">
      <c r="A31" s="197" t="s">
        <v>511</v>
      </c>
      <c r="B31" s="196">
        <v>0</v>
      </c>
    </row>
    <row r="32" ht="16.7" customHeight="1" spans="1:2">
      <c r="A32" s="197" t="s">
        <v>514</v>
      </c>
      <c r="B32" s="196">
        <v>0</v>
      </c>
    </row>
    <row r="33" ht="16.7" customHeight="1" spans="1:2">
      <c r="A33" s="197" t="s">
        <v>511</v>
      </c>
      <c r="B33" s="196">
        <v>0</v>
      </c>
    </row>
    <row r="34" ht="16.7" customHeight="1" spans="1:2">
      <c r="A34" s="197" t="s">
        <v>515</v>
      </c>
      <c r="B34" s="196">
        <v>0</v>
      </c>
    </row>
    <row r="35" ht="16.7" customHeight="1" spans="1:2">
      <c r="A35" s="197" t="s">
        <v>511</v>
      </c>
      <c r="B35" s="196">
        <v>0</v>
      </c>
    </row>
    <row r="36" ht="16.7" customHeight="1" spans="1:2">
      <c r="A36" s="197" t="s">
        <v>516</v>
      </c>
      <c r="B36" s="196">
        <v>0</v>
      </c>
    </row>
    <row r="37" ht="16.7" customHeight="1" spans="1:2">
      <c r="A37" s="197" t="s">
        <v>511</v>
      </c>
      <c r="B37" s="196">
        <v>0</v>
      </c>
    </row>
    <row r="38" ht="16.7" customHeight="1" spans="1:2">
      <c r="A38" s="197" t="s">
        <v>517</v>
      </c>
      <c r="B38" s="196">
        <v>0</v>
      </c>
    </row>
    <row r="39" ht="16.7" customHeight="1" spans="1:2">
      <c r="A39" s="197" t="s">
        <v>511</v>
      </c>
      <c r="B39" s="196">
        <v>0</v>
      </c>
    </row>
    <row r="40" ht="16.7" customHeight="1" spans="1:2">
      <c r="A40" s="197" t="s">
        <v>518</v>
      </c>
      <c r="B40" s="196">
        <v>0</v>
      </c>
    </row>
    <row r="41" ht="16.7" customHeight="1" spans="1:2">
      <c r="A41" s="197" t="s">
        <v>511</v>
      </c>
      <c r="B41" s="196">
        <v>0</v>
      </c>
    </row>
    <row r="42" ht="16.7" customHeight="1" spans="1:2">
      <c r="A42" s="197" t="s">
        <v>519</v>
      </c>
      <c r="B42" s="196">
        <v>0</v>
      </c>
    </row>
    <row r="43" ht="16.7" customHeight="1" spans="1:2">
      <c r="A43" s="197" t="s">
        <v>511</v>
      </c>
      <c r="B43" s="196">
        <v>0</v>
      </c>
    </row>
    <row r="44" ht="16.7" customHeight="1" spans="1:2">
      <c r="A44" s="197" t="s">
        <v>520</v>
      </c>
      <c r="B44" s="196">
        <v>0</v>
      </c>
    </row>
    <row r="45" ht="16.7" customHeight="1" spans="1:2">
      <c r="A45" s="197" t="s">
        <v>511</v>
      </c>
      <c r="B45" s="196">
        <v>0</v>
      </c>
    </row>
    <row r="46" ht="16.7" customHeight="1" spans="1:2">
      <c r="A46" s="197" t="s">
        <v>521</v>
      </c>
      <c r="B46" s="196">
        <v>0</v>
      </c>
    </row>
    <row r="47" ht="16.7" customHeight="1" spans="1:2">
      <c r="A47" s="197" t="s">
        <v>511</v>
      </c>
      <c r="B47" s="196">
        <v>0</v>
      </c>
    </row>
    <row r="48" ht="16.7" customHeight="1" spans="1:2">
      <c r="A48" s="197" t="s">
        <v>522</v>
      </c>
      <c r="B48" s="196">
        <v>0</v>
      </c>
    </row>
    <row r="49" ht="16.7" customHeight="1" spans="1:2">
      <c r="A49" s="197" t="s">
        <v>511</v>
      </c>
      <c r="B49" s="196">
        <v>0</v>
      </c>
    </row>
    <row r="50" ht="16.7" customHeight="1" spans="1:2">
      <c r="A50" s="197" t="s">
        <v>523</v>
      </c>
      <c r="B50" s="196">
        <v>0</v>
      </c>
    </row>
    <row r="51" ht="16.7" customHeight="1" spans="1:2">
      <c r="A51" s="197" t="s">
        <v>511</v>
      </c>
      <c r="B51" s="196">
        <v>0</v>
      </c>
    </row>
    <row r="52" ht="16.7" customHeight="1" spans="1:2">
      <c r="A52" s="197" t="s">
        <v>524</v>
      </c>
      <c r="B52" s="196">
        <v>0</v>
      </c>
    </row>
    <row r="53" ht="16.7" customHeight="1" spans="1:2">
      <c r="A53" s="197" t="s">
        <v>511</v>
      </c>
      <c r="B53" s="196">
        <v>0</v>
      </c>
    </row>
    <row r="54" ht="16.7" customHeight="1" spans="1:2">
      <c r="A54" s="197" t="s">
        <v>525</v>
      </c>
      <c r="B54" s="196">
        <v>0</v>
      </c>
    </row>
    <row r="55" ht="16.7" customHeight="1" spans="1:2">
      <c r="A55" s="197" t="s">
        <v>511</v>
      </c>
      <c r="B55" s="196">
        <v>0</v>
      </c>
    </row>
    <row r="56" ht="16.7" customHeight="1" spans="1:2">
      <c r="A56" s="197" t="s">
        <v>526</v>
      </c>
      <c r="B56" s="196">
        <v>0</v>
      </c>
    </row>
    <row r="57" ht="16.7" customHeight="1" spans="1:2">
      <c r="A57" s="197" t="s">
        <v>511</v>
      </c>
      <c r="B57" s="196">
        <v>0</v>
      </c>
    </row>
    <row r="58" ht="16.7" customHeight="1" spans="1:2">
      <c r="A58" s="197" t="s">
        <v>527</v>
      </c>
      <c r="B58" s="196">
        <v>0</v>
      </c>
    </row>
    <row r="59" ht="16.7" customHeight="1" spans="1:2">
      <c r="A59" s="197" t="s">
        <v>511</v>
      </c>
      <c r="B59" s="196">
        <v>0</v>
      </c>
    </row>
    <row r="60" ht="16.7" customHeight="1" spans="1:2">
      <c r="A60" s="197" t="s">
        <v>528</v>
      </c>
      <c r="B60" s="196">
        <v>0</v>
      </c>
    </row>
    <row r="61" ht="16.7" customHeight="1" spans="1:2">
      <c r="A61" s="197" t="s">
        <v>511</v>
      </c>
      <c r="B61" s="196">
        <v>0</v>
      </c>
    </row>
    <row r="62" ht="16.7" customHeight="1" spans="1:2">
      <c r="A62" s="197" t="s">
        <v>529</v>
      </c>
      <c r="B62" s="196">
        <v>0</v>
      </c>
    </row>
    <row r="63" ht="18.75" customHeight="1" spans="1:2">
      <c r="A63" s="122" t="s">
        <v>530</v>
      </c>
      <c r="B63" s="196">
        <v>0</v>
      </c>
    </row>
    <row r="64" ht="53.45" customHeight="1" spans="1:2">
      <c r="A64" s="199" t="s">
        <v>531</v>
      </c>
      <c r="B64" s="199"/>
    </row>
  </sheetData>
  <mergeCells count="2">
    <mergeCell ref="A2:B2"/>
    <mergeCell ref="A64:B64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/>
    <pageSetUpPr fitToPage="1"/>
  </sheetPr>
  <dimension ref="A1:XFD17"/>
  <sheetViews>
    <sheetView workbookViewId="0">
      <selection activeCell="G9" sqref="G9"/>
    </sheetView>
  </sheetViews>
  <sheetFormatPr defaultColWidth="9" defaultRowHeight="14.25"/>
  <cols>
    <col min="1" max="1" width="19.875" style="185" customWidth="1"/>
    <col min="2" max="2" width="17.25" style="185" customWidth="1"/>
    <col min="3" max="3" width="14.125" style="185" customWidth="1"/>
    <col min="4" max="4" width="17.375" style="185" customWidth="1"/>
    <col min="5" max="5" width="15" style="185" customWidth="1"/>
    <col min="6" max="16384" width="9" style="185"/>
  </cols>
  <sheetData>
    <row r="1" spans="1:16384">
      <c r="A1" s="24" t="s">
        <v>532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ht="54.75" customHeight="1" spans="1:5">
      <c r="A2" s="186" t="s">
        <v>533</v>
      </c>
      <c r="B2" s="186"/>
      <c r="C2" s="186"/>
      <c r="D2" s="186"/>
      <c r="E2" s="186"/>
    </row>
    <row r="3" ht="21" customHeight="1" spans="1:5">
      <c r="A3" s="187"/>
      <c r="B3" s="187"/>
      <c r="C3" s="187"/>
      <c r="D3" s="187"/>
      <c r="E3" s="188" t="s">
        <v>63</v>
      </c>
    </row>
    <row r="4" ht="24" customHeight="1" spans="1:5">
      <c r="A4" s="189" t="s">
        <v>534</v>
      </c>
      <c r="B4" s="189" t="s">
        <v>535</v>
      </c>
      <c r="C4" s="189" t="s">
        <v>536</v>
      </c>
      <c r="D4" s="189" t="s">
        <v>537</v>
      </c>
      <c r="E4" s="189" t="s">
        <v>538</v>
      </c>
    </row>
    <row r="5" ht="24" customHeight="1" spans="1:5">
      <c r="A5" s="190" t="s">
        <v>539</v>
      </c>
      <c r="B5" s="190">
        <v>0</v>
      </c>
      <c r="C5" s="190">
        <v>0</v>
      </c>
      <c r="D5" s="190">
        <v>0</v>
      </c>
      <c r="E5" s="190">
        <v>0</v>
      </c>
    </row>
    <row r="6" ht="24" customHeight="1" spans="1:5">
      <c r="A6" s="190" t="s">
        <v>539</v>
      </c>
      <c r="B6" s="190">
        <v>0</v>
      </c>
      <c r="C6" s="190">
        <v>0</v>
      </c>
      <c r="D6" s="190">
        <v>0</v>
      </c>
      <c r="E6" s="190">
        <v>0</v>
      </c>
    </row>
    <row r="7" ht="24" customHeight="1" spans="1:5">
      <c r="A7" s="190" t="s">
        <v>539</v>
      </c>
      <c r="B7" s="190">
        <v>0</v>
      </c>
      <c r="C7" s="190">
        <v>0</v>
      </c>
      <c r="D7" s="190">
        <v>0</v>
      </c>
      <c r="E7" s="190">
        <v>0</v>
      </c>
    </row>
    <row r="8" ht="24" customHeight="1" spans="1:5">
      <c r="A8" s="190" t="s">
        <v>539</v>
      </c>
      <c r="B8" s="190">
        <v>0</v>
      </c>
      <c r="C8" s="190">
        <v>0</v>
      </c>
      <c r="D8" s="190">
        <v>0</v>
      </c>
      <c r="E8" s="190">
        <v>0</v>
      </c>
    </row>
    <row r="9" ht="24" customHeight="1" spans="1:5">
      <c r="A9" s="190" t="s">
        <v>539</v>
      </c>
      <c r="B9" s="190">
        <v>0</v>
      </c>
      <c r="C9" s="190">
        <v>0</v>
      </c>
      <c r="D9" s="190">
        <v>0</v>
      </c>
      <c r="E9" s="190">
        <v>0</v>
      </c>
    </row>
    <row r="10" ht="24" customHeight="1" spans="1:5">
      <c r="A10" s="190" t="s">
        <v>539</v>
      </c>
      <c r="B10" s="190">
        <v>0</v>
      </c>
      <c r="C10" s="190">
        <v>0</v>
      </c>
      <c r="D10" s="190">
        <v>0</v>
      </c>
      <c r="E10" s="190">
        <v>0</v>
      </c>
    </row>
    <row r="11" ht="24" customHeight="1" spans="1:5">
      <c r="A11" s="190" t="s">
        <v>539</v>
      </c>
      <c r="B11" s="190">
        <v>0</v>
      </c>
      <c r="C11" s="190">
        <v>0</v>
      </c>
      <c r="D11" s="190">
        <v>0</v>
      </c>
      <c r="E11" s="190">
        <v>0</v>
      </c>
    </row>
    <row r="12" ht="24" customHeight="1" spans="1:5">
      <c r="A12" s="190" t="s">
        <v>539</v>
      </c>
      <c r="B12" s="190">
        <v>0</v>
      </c>
      <c r="C12" s="190">
        <v>0</v>
      </c>
      <c r="D12" s="190">
        <v>0</v>
      </c>
      <c r="E12" s="190">
        <v>0</v>
      </c>
    </row>
    <row r="13" ht="24" customHeight="1" spans="1:5">
      <c r="A13" s="190" t="s">
        <v>539</v>
      </c>
      <c r="B13" s="190">
        <v>0</v>
      </c>
      <c r="C13" s="190">
        <v>0</v>
      </c>
      <c r="D13" s="190">
        <v>0</v>
      </c>
      <c r="E13" s="190">
        <v>0</v>
      </c>
    </row>
    <row r="14" ht="24" customHeight="1" spans="1:5">
      <c r="A14" s="190" t="s">
        <v>539</v>
      </c>
      <c r="B14" s="190">
        <v>0</v>
      </c>
      <c r="C14" s="190">
        <v>0</v>
      </c>
      <c r="D14" s="190">
        <v>0</v>
      </c>
      <c r="E14" s="190">
        <v>0</v>
      </c>
    </row>
    <row r="15" ht="24" customHeight="1" spans="1:5">
      <c r="A15" s="190" t="s">
        <v>540</v>
      </c>
      <c r="B15" s="190">
        <v>0</v>
      </c>
      <c r="C15" s="190">
        <v>0</v>
      </c>
      <c r="D15" s="190">
        <v>0</v>
      </c>
      <c r="E15" s="190">
        <v>0</v>
      </c>
    </row>
    <row r="16" ht="24" customHeight="1" spans="1:5">
      <c r="A16" s="189" t="s">
        <v>430</v>
      </c>
      <c r="B16" s="190">
        <v>0</v>
      </c>
      <c r="C16" s="190">
        <v>0</v>
      </c>
      <c r="D16" s="190">
        <v>0</v>
      </c>
      <c r="E16" s="190">
        <v>0</v>
      </c>
    </row>
    <row r="17" ht="48.75" customHeight="1" spans="1:5">
      <c r="A17" s="191"/>
      <c r="B17" s="191"/>
      <c r="C17" s="192"/>
      <c r="D17" s="192"/>
      <c r="E17" s="192"/>
    </row>
  </sheetData>
  <mergeCells count="2">
    <mergeCell ref="A2:E2"/>
    <mergeCell ref="A17:E1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2023-01-16T06:49:00Z</cp:lastPrinted>
  <dcterms:modified xsi:type="dcterms:W3CDTF">2024-05-22T07:15:09Z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3D12AED12D254E1181F79A0333813D76_12</vt:lpwstr>
  </property>
</Properties>
</file>