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1925" tabRatio="1000" firstSheet="1" activeTab="9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171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5-1" sheetId="158" r:id="rId25"/>
    <sheet name="附表5-2" sheetId="170" r:id="rId26"/>
    <sheet name="附表5-3" sheetId="160" r:id="rId27"/>
    <sheet name="附表5-4" sheetId="167" r:id="rId28"/>
  </sheets>
  <externalReferences>
    <externalReference r:id="rId29"/>
    <externalReference r:id="rId30"/>
  </externalReferences>
  <definedNames>
    <definedName name="_xlnm._FilterDatabase" localSheetId="4" hidden="1">'附表1-4'!$A$4:$D$334</definedName>
    <definedName name="_xlnm._FilterDatabase" localSheetId="13" hidden="1">'附表1-13'!$A$4:$D$52</definedName>
    <definedName name="_xlnm._FilterDatabase" localSheetId="23" hidden="1">'附表1-23'!$A$5:$E$136</definedName>
    <definedName name="_xlnm._FilterDatabase" localSheetId="6" hidden="1">'附表1-6'!$A$4:$G$85</definedName>
    <definedName name="_Order1" hidden="1">255</definedName>
    <definedName name="_Order2" hidden="1">255</definedName>
    <definedName name="Database" localSheetId="12">#REF!</definedName>
    <definedName name="Database" localSheetId="13">#REF!</definedName>
    <definedName name="Database" localSheetId="3">#REF!</definedName>
    <definedName name="Database" localSheetId="7">#REF!</definedName>
    <definedName name="Database" localSheetId="27">#REF!</definedName>
    <definedName name="Database">#REF!</definedName>
    <definedName name="database2" localSheetId="12">#REF!</definedName>
    <definedName name="database2" localSheetId="13">#REF!</definedName>
    <definedName name="database2" localSheetId="3">#REF!</definedName>
    <definedName name="database2" localSheetId="7">#REF!</definedName>
    <definedName name="database2" localSheetId="27">#REF!</definedName>
    <definedName name="database2">#REF!</definedName>
    <definedName name="database3" localSheetId="12">#REF!</definedName>
    <definedName name="database3" localSheetId="13">#REF!</definedName>
    <definedName name="database3" localSheetId="3">#REF!</definedName>
    <definedName name="database3" localSheetId="7">#REF!</definedName>
    <definedName name="database3" localSheetId="27">#REF!</definedName>
    <definedName name="database3">#REF!</definedName>
    <definedName name="gxxe2003">'[1]P1012001'!$A$6:$E$117</definedName>
    <definedName name="hhhh" localSheetId="12">#REF!</definedName>
    <definedName name="hhhh" localSheetId="13">#REF!</definedName>
    <definedName name="hhhh" localSheetId="3">#REF!</definedName>
    <definedName name="hhhh" localSheetId="7">#REF!</definedName>
    <definedName name="hhhh" localSheetId="27">#REF!</definedName>
    <definedName name="hhhh">#REF!</definedName>
    <definedName name="kkkk" localSheetId="12">#REF!</definedName>
    <definedName name="kkkk" localSheetId="13">#REF!</definedName>
    <definedName name="kkkk" localSheetId="3">#REF!</definedName>
    <definedName name="kkkk" localSheetId="7">#REF!</definedName>
    <definedName name="kkkk" localSheetId="2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13">#REF!</definedName>
    <definedName name="UU" localSheetId="3">#REF!</definedName>
    <definedName name="UU" localSheetId="7">#REF!</definedName>
    <definedName name="UU" localSheetId="27">#REF!</definedName>
    <definedName name="UU">#REF!</definedName>
    <definedName name="YY" localSheetId="12">#REF!</definedName>
    <definedName name="YY" localSheetId="13">#REF!</definedName>
    <definedName name="YY" localSheetId="3">#REF!</definedName>
    <definedName name="YY" localSheetId="7">#REF!</definedName>
    <definedName name="YY" localSheetId="27">#REF!</definedName>
    <definedName name="YY">#REF!</definedName>
    <definedName name="地区名称" localSheetId="12">#REF!</definedName>
    <definedName name="地区名称" localSheetId="13">#REF!</definedName>
    <definedName name="地区名称" localSheetId="3">#REF!</definedName>
    <definedName name="地区名称" localSheetId="7">#REF!</definedName>
    <definedName name="地区名称" localSheetId="27">#REF!</definedName>
    <definedName name="地区名称">#REF!</definedName>
    <definedName name="福州" localSheetId="12">#REF!</definedName>
    <definedName name="福州" localSheetId="13">#REF!</definedName>
    <definedName name="福州" localSheetId="3">#REF!</definedName>
    <definedName name="福州" localSheetId="7">#REF!</definedName>
    <definedName name="福州" localSheetId="27">#REF!</definedName>
    <definedName name="福州">#REF!</definedName>
    <definedName name="汇率" localSheetId="12">#REF!</definedName>
    <definedName name="汇率" localSheetId="13">#REF!</definedName>
    <definedName name="汇率" localSheetId="3">#REF!</definedName>
    <definedName name="汇率" localSheetId="7">#REF!</definedName>
    <definedName name="汇率" localSheetId="2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 localSheetId="27">'[2]C01-1'!#REF!</definedName>
    <definedName name="全额差额比例">'[2]C01-1'!#REF!</definedName>
    <definedName name="生产列1" localSheetId="12">#REF!</definedName>
    <definedName name="生产列1" localSheetId="13">#REF!</definedName>
    <definedName name="生产列1" localSheetId="3">#REF!</definedName>
    <definedName name="生产列1" localSheetId="7">#REF!</definedName>
    <definedName name="生产列1" localSheetId="27">#REF!</definedName>
    <definedName name="生产列1">#REF!</definedName>
    <definedName name="生产列11" localSheetId="12">#REF!</definedName>
    <definedName name="生产列11" localSheetId="13">#REF!</definedName>
    <definedName name="生产列11" localSheetId="3">#REF!</definedName>
    <definedName name="生产列11" localSheetId="7">#REF!</definedName>
    <definedName name="生产列11" localSheetId="27">#REF!</definedName>
    <definedName name="生产列11">#REF!</definedName>
    <definedName name="生产列15" localSheetId="12">#REF!</definedName>
    <definedName name="生产列15" localSheetId="13">#REF!</definedName>
    <definedName name="生产列15" localSheetId="3">#REF!</definedName>
    <definedName name="生产列15" localSheetId="7">#REF!</definedName>
    <definedName name="生产列15" localSheetId="27">#REF!</definedName>
    <definedName name="生产列15">#REF!</definedName>
    <definedName name="生产列16" localSheetId="12">#REF!</definedName>
    <definedName name="生产列16" localSheetId="13">#REF!</definedName>
    <definedName name="生产列16" localSheetId="3">#REF!</definedName>
    <definedName name="生产列16" localSheetId="7">#REF!</definedName>
    <definedName name="生产列16" localSheetId="27">#REF!</definedName>
    <definedName name="生产列16">#REF!</definedName>
    <definedName name="生产列17" localSheetId="12">#REF!</definedName>
    <definedName name="生产列17" localSheetId="13">#REF!</definedName>
    <definedName name="生产列17" localSheetId="3">#REF!</definedName>
    <definedName name="生产列17" localSheetId="7">#REF!</definedName>
    <definedName name="生产列17" localSheetId="27">#REF!</definedName>
    <definedName name="生产列17">#REF!</definedName>
    <definedName name="生产列19" localSheetId="12">#REF!</definedName>
    <definedName name="生产列19" localSheetId="13">#REF!</definedName>
    <definedName name="生产列19" localSheetId="3">#REF!</definedName>
    <definedName name="生产列19" localSheetId="7">#REF!</definedName>
    <definedName name="生产列19" localSheetId="27">#REF!</definedName>
    <definedName name="生产列19">#REF!</definedName>
    <definedName name="生产列2" localSheetId="12">#REF!</definedName>
    <definedName name="生产列2" localSheetId="13">#REF!</definedName>
    <definedName name="生产列2" localSheetId="3">#REF!</definedName>
    <definedName name="生产列2" localSheetId="7">#REF!</definedName>
    <definedName name="生产列2" localSheetId="27">#REF!</definedName>
    <definedName name="生产列2">#REF!</definedName>
    <definedName name="生产列20" localSheetId="12">#REF!</definedName>
    <definedName name="生产列20" localSheetId="13">#REF!</definedName>
    <definedName name="生产列20" localSheetId="3">#REF!</definedName>
    <definedName name="生产列20" localSheetId="7">#REF!</definedName>
    <definedName name="生产列20" localSheetId="27">#REF!</definedName>
    <definedName name="生产列20">#REF!</definedName>
    <definedName name="生产列3" localSheetId="12">#REF!</definedName>
    <definedName name="生产列3" localSheetId="13">#REF!</definedName>
    <definedName name="生产列3" localSheetId="3">#REF!</definedName>
    <definedName name="生产列3" localSheetId="7">#REF!</definedName>
    <definedName name="生产列3" localSheetId="27">#REF!</definedName>
    <definedName name="生产列3">#REF!</definedName>
    <definedName name="生产列4" localSheetId="12">#REF!</definedName>
    <definedName name="生产列4" localSheetId="13">#REF!</definedName>
    <definedName name="生产列4" localSheetId="3">#REF!</definedName>
    <definedName name="生产列4" localSheetId="7">#REF!</definedName>
    <definedName name="生产列4" localSheetId="27">#REF!</definedName>
    <definedName name="生产列4">#REF!</definedName>
    <definedName name="生产列5" localSheetId="12">#REF!</definedName>
    <definedName name="生产列5" localSheetId="13">#REF!</definedName>
    <definedName name="生产列5" localSheetId="3">#REF!</definedName>
    <definedName name="生产列5" localSheetId="7">#REF!</definedName>
    <definedName name="生产列5" localSheetId="27">#REF!</definedName>
    <definedName name="生产列5">#REF!</definedName>
    <definedName name="生产列6" localSheetId="12">#REF!</definedName>
    <definedName name="生产列6" localSheetId="13">#REF!</definedName>
    <definedName name="生产列6" localSheetId="3">#REF!</definedName>
    <definedName name="生产列6" localSheetId="7">#REF!</definedName>
    <definedName name="生产列6" localSheetId="27">#REF!</definedName>
    <definedName name="生产列6">#REF!</definedName>
    <definedName name="生产列7" localSheetId="12">#REF!</definedName>
    <definedName name="生产列7" localSheetId="13">#REF!</definedName>
    <definedName name="生产列7" localSheetId="3">#REF!</definedName>
    <definedName name="生产列7" localSheetId="7">#REF!</definedName>
    <definedName name="生产列7" localSheetId="27">#REF!</definedName>
    <definedName name="生产列7">#REF!</definedName>
    <definedName name="生产列8" localSheetId="12">#REF!</definedName>
    <definedName name="生产列8" localSheetId="13">#REF!</definedName>
    <definedName name="生产列8" localSheetId="3">#REF!</definedName>
    <definedName name="生产列8" localSheetId="7">#REF!</definedName>
    <definedName name="生产列8" localSheetId="27">#REF!</definedName>
    <definedName name="生产列8">#REF!</definedName>
    <definedName name="生产列9" localSheetId="12">#REF!</definedName>
    <definedName name="生产列9" localSheetId="13">#REF!</definedName>
    <definedName name="生产列9" localSheetId="3">#REF!</definedName>
    <definedName name="生产列9" localSheetId="7">#REF!</definedName>
    <definedName name="生产列9" localSheetId="27">#REF!</definedName>
    <definedName name="生产列9">#REF!</definedName>
    <definedName name="生产期" localSheetId="12">#REF!</definedName>
    <definedName name="生产期" localSheetId="13">#REF!</definedName>
    <definedName name="生产期" localSheetId="3">#REF!</definedName>
    <definedName name="生产期" localSheetId="7">#REF!</definedName>
    <definedName name="生产期" localSheetId="27">#REF!</definedName>
    <definedName name="生产期">#REF!</definedName>
    <definedName name="生产期1" localSheetId="12">#REF!</definedName>
    <definedName name="生产期1" localSheetId="13">#REF!</definedName>
    <definedName name="生产期1" localSheetId="3">#REF!</definedName>
    <definedName name="生产期1" localSheetId="7">#REF!</definedName>
    <definedName name="生产期1" localSheetId="27">#REF!</definedName>
    <definedName name="生产期1">#REF!</definedName>
    <definedName name="生产期11" localSheetId="12">#REF!</definedName>
    <definedName name="生产期11" localSheetId="13">#REF!</definedName>
    <definedName name="生产期11" localSheetId="3">#REF!</definedName>
    <definedName name="生产期11" localSheetId="7">#REF!</definedName>
    <definedName name="生产期11" localSheetId="27">#REF!</definedName>
    <definedName name="生产期11">#REF!</definedName>
    <definedName name="生产期15" localSheetId="12">#REF!</definedName>
    <definedName name="生产期15" localSheetId="13">#REF!</definedName>
    <definedName name="生产期15" localSheetId="3">#REF!</definedName>
    <definedName name="生产期15" localSheetId="7">#REF!</definedName>
    <definedName name="生产期15" localSheetId="27">#REF!</definedName>
    <definedName name="生产期15">#REF!</definedName>
    <definedName name="生产期16" localSheetId="12">#REF!</definedName>
    <definedName name="生产期16" localSheetId="13">#REF!</definedName>
    <definedName name="生产期16" localSheetId="3">#REF!</definedName>
    <definedName name="生产期16" localSheetId="7">#REF!</definedName>
    <definedName name="生产期16" localSheetId="27">#REF!</definedName>
    <definedName name="生产期16">#REF!</definedName>
    <definedName name="生产期17" localSheetId="12">#REF!</definedName>
    <definedName name="生产期17" localSheetId="13">#REF!</definedName>
    <definedName name="生产期17" localSheetId="3">#REF!</definedName>
    <definedName name="生产期17" localSheetId="7">#REF!</definedName>
    <definedName name="生产期17" localSheetId="27">#REF!</definedName>
    <definedName name="生产期17">#REF!</definedName>
    <definedName name="生产期19" localSheetId="12">#REF!</definedName>
    <definedName name="生产期19" localSheetId="13">#REF!</definedName>
    <definedName name="生产期19" localSheetId="3">#REF!</definedName>
    <definedName name="生产期19" localSheetId="7">#REF!</definedName>
    <definedName name="生产期19" localSheetId="27">#REF!</definedName>
    <definedName name="生产期19">#REF!</definedName>
    <definedName name="生产期2" localSheetId="12">#REF!</definedName>
    <definedName name="生产期2" localSheetId="13">#REF!</definedName>
    <definedName name="生产期2" localSheetId="3">#REF!</definedName>
    <definedName name="生产期2" localSheetId="7">#REF!</definedName>
    <definedName name="生产期2" localSheetId="27">#REF!</definedName>
    <definedName name="生产期2">#REF!</definedName>
    <definedName name="生产期20" localSheetId="12">#REF!</definedName>
    <definedName name="生产期20" localSheetId="13">#REF!</definedName>
    <definedName name="生产期20" localSheetId="3">#REF!</definedName>
    <definedName name="生产期20" localSheetId="7">#REF!</definedName>
    <definedName name="生产期20" localSheetId="27">#REF!</definedName>
    <definedName name="生产期20">#REF!</definedName>
    <definedName name="生产期3" localSheetId="12">#REF!</definedName>
    <definedName name="生产期3" localSheetId="13">#REF!</definedName>
    <definedName name="生产期3" localSheetId="3">#REF!</definedName>
    <definedName name="生产期3" localSheetId="7">#REF!</definedName>
    <definedName name="生产期3" localSheetId="27">#REF!</definedName>
    <definedName name="生产期3">#REF!</definedName>
    <definedName name="生产期4" localSheetId="12">#REF!</definedName>
    <definedName name="生产期4" localSheetId="13">#REF!</definedName>
    <definedName name="生产期4" localSheetId="3">#REF!</definedName>
    <definedName name="生产期4" localSheetId="7">#REF!</definedName>
    <definedName name="生产期4" localSheetId="27">#REF!</definedName>
    <definedName name="生产期4">#REF!</definedName>
    <definedName name="生产期5" localSheetId="12">#REF!</definedName>
    <definedName name="生产期5" localSheetId="13">#REF!</definedName>
    <definedName name="生产期5" localSheetId="3">#REF!</definedName>
    <definedName name="生产期5" localSheetId="7">#REF!</definedName>
    <definedName name="生产期5" localSheetId="27">#REF!</definedName>
    <definedName name="生产期5">#REF!</definedName>
    <definedName name="生产期6" localSheetId="12">#REF!</definedName>
    <definedName name="生产期6" localSheetId="13">#REF!</definedName>
    <definedName name="生产期6" localSheetId="3">#REF!</definedName>
    <definedName name="生产期6" localSheetId="7">#REF!</definedName>
    <definedName name="生产期6" localSheetId="27">#REF!</definedName>
    <definedName name="生产期6">#REF!</definedName>
    <definedName name="生产期7" localSheetId="12">#REF!</definedName>
    <definedName name="生产期7" localSheetId="13">#REF!</definedName>
    <definedName name="生产期7" localSheetId="3">#REF!</definedName>
    <definedName name="生产期7" localSheetId="7">#REF!</definedName>
    <definedName name="生产期7" localSheetId="27">#REF!</definedName>
    <definedName name="生产期7">#REF!</definedName>
    <definedName name="生产期8" localSheetId="12">#REF!</definedName>
    <definedName name="生产期8" localSheetId="13">#REF!</definedName>
    <definedName name="生产期8" localSheetId="3">#REF!</definedName>
    <definedName name="生产期8" localSheetId="7">#REF!</definedName>
    <definedName name="生产期8" localSheetId="27">#REF!</definedName>
    <definedName name="生产期8">#REF!</definedName>
    <definedName name="生产期9" localSheetId="12">#REF!</definedName>
    <definedName name="生产期9" localSheetId="13">#REF!</definedName>
    <definedName name="生产期9" localSheetId="3">#REF!</definedName>
    <definedName name="生产期9" localSheetId="7">#REF!</definedName>
    <definedName name="生产期9" localSheetId="27">#REF!</definedName>
    <definedName name="生产期9">#REF!</definedName>
    <definedName name="体制上解" localSheetId="12">#REF!</definedName>
    <definedName name="体制上解" localSheetId="13">#REF!</definedName>
    <definedName name="体制上解" localSheetId="3">#REF!</definedName>
    <definedName name="体制上解" localSheetId="7">#REF!</definedName>
    <definedName name="体制上解" localSheetId="27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<sst xmlns="http://schemas.openxmlformats.org/spreadsheetml/2006/main" count="1509" uniqueCount="940">
  <si>
    <t>附件1：</t>
  </si>
  <si>
    <t>2025年度预决算公开目录</t>
  </si>
  <si>
    <t>一、政府预算公开情况</t>
  </si>
  <si>
    <t>归属级次</t>
  </si>
  <si>
    <t>1、</t>
  </si>
  <si>
    <t>附表1-1：2025年度一般公共预算收入预算表</t>
  </si>
  <si>
    <t>省、市、县</t>
  </si>
  <si>
    <t>2、</t>
  </si>
  <si>
    <t>附表1-2：2025年度一般公共预算支出预算表</t>
  </si>
  <si>
    <t>3、</t>
  </si>
  <si>
    <t>附表1-3：2025年度本级一般公共预算收入预算表</t>
  </si>
  <si>
    <t>省、市</t>
  </si>
  <si>
    <t>4、</t>
  </si>
  <si>
    <t>附表1-4：2025年度本级一般公共预算支出预算表</t>
  </si>
  <si>
    <t>5、</t>
  </si>
  <si>
    <t>附表1-5：2025年度本级一般公共预算支出经济分类情况表</t>
  </si>
  <si>
    <t>6、</t>
  </si>
  <si>
    <t>附表1-6：2025年度本级一般公共预算基本支出经济分类情况表</t>
  </si>
  <si>
    <t>7、</t>
  </si>
  <si>
    <t>附表1-7：2025年度一般公共预算对下税收返还和转移支付预算表（分项目）</t>
  </si>
  <si>
    <t>8、</t>
  </si>
  <si>
    <t>附表1-8：2025年度一般公共预算对下税收返还和转移支付预算表（分地区）</t>
  </si>
  <si>
    <t>9、</t>
  </si>
  <si>
    <t>附表1-9：2025年度本级一般公共预算“三公”经费支出预算表</t>
  </si>
  <si>
    <t>10、</t>
  </si>
  <si>
    <t>附表1-10：2025年度政府性基金收入预算表</t>
  </si>
  <si>
    <t>11、</t>
  </si>
  <si>
    <t>附表1-11：2025年度政府性基金支出预算表</t>
  </si>
  <si>
    <t>12、</t>
  </si>
  <si>
    <t>附表1-12：2025年度本级政府性基金收入预算表</t>
  </si>
  <si>
    <t>13、</t>
  </si>
  <si>
    <t>附表1-13：2025年度本级政府性基金支出预算表</t>
  </si>
  <si>
    <t>14、</t>
  </si>
  <si>
    <t>附表1-14：2025年度政府性基金转移支付预算表</t>
  </si>
  <si>
    <t>15、</t>
  </si>
  <si>
    <t>附表1-15：2025年度国有资本经营收入预算表</t>
  </si>
  <si>
    <t>16、</t>
  </si>
  <si>
    <t>附表1-16：2025年度国有资本经营支出预算表</t>
  </si>
  <si>
    <t>17、</t>
  </si>
  <si>
    <t>附表1-17：2025年度本级国有资本经营收入预算表</t>
  </si>
  <si>
    <t>18、</t>
  </si>
  <si>
    <t>附表1-18：2025年度本级国有资本经营支出预算表</t>
  </si>
  <si>
    <t>19、</t>
  </si>
  <si>
    <t>附表1-19：2025年度社会保险基金预算收入表</t>
  </si>
  <si>
    <t>20、</t>
  </si>
  <si>
    <t>附表1-20：2025年度社会保险基金预算支出表</t>
  </si>
  <si>
    <t>21、</t>
  </si>
  <si>
    <t>附表1-21：2025年度本级社会保险基金预算收入表</t>
  </si>
  <si>
    <t>22、</t>
  </si>
  <si>
    <t>附表1-22：2025年度本级社会保险基金预算支出表</t>
  </si>
  <si>
    <t>23、</t>
  </si>
  <si>
    <t>附表1-23：2025年度本级财政专项资金管理清单目录</t>
  </si>
  <si>
    <t>省</t>
  </si>
  <si>
    <t>五、政府债务公开情况</t>
  </si>
  <si>
    <t>附表5-1：2024年度政府一般债务余额和限额情况表</t>
  </si>
  <si>
    <t>附表5-2：2024年度本级政府一般债务余额和限额情况表</t>
  </si>
  <si>
    <t>附表5-3：2024年度政府专项债务余额和限额情况表</t>
  </si>
  <si>
    <t>附表5-4：2024年度本级政府专项债务余额和限额情况表</t>
  </si>
  <si>
    <t>六、政府预决算相关重要事项说明</t>
  </si>
  <si>
    <t>附件2：政府预决算相关重要事项说明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</si>
  <si>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</si>
  <si>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</si>
  <si>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</si>
  <si>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</si>
  <si>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</si>
  <si>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</si>
  <si>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</si>
  <si>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</si>
  <si>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</si>
  <si>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</si>
  <si>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</si>
  <si>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</si>
  <si>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</si>
  <si>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</si>
  <si>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</si>
  <si>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</si>
  <si>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</si>
  <si>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</si>
  <si>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</si>
  <si>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车船使用和牌照税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</si>
  <si>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</si>
  <si>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</si>
  <si>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</si>
  <si>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</si>
  <si>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</si>
  <si>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</si>
  <si>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</si>
  <si>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</si>
  <si>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</si>
  <si>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</si>
  <si>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</si>
  <si>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</si>
  <si>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</si>
  <si>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</si>
  <si>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</si>
  <si>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</si>
  <si>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</si>
  <si>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</si>
  <si>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</si>
  <si>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</si>
  <si>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</si>
  <si>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</si>
  <si>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</si>
  <si>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</si>
  <si>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</si>
  <si>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</si>
  <si>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</si>
  <si>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</si>
  <si>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</si>
  <si>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</si>
  <si>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</si>
  <si>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</si>
  <si>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-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</si>
  <si>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</si>
  <si>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</si>
  <si>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</si>
  <si>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</si>
  <si>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</si>
  <si>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</si>
  <si>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</si>
  <si>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</si>
  <si>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</si>
  <si>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</si>
  <si>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</si>
  <si>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</si>
  <si>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</si>
  <si>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</si>
  <si>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十七、住房保障支出</t>
  </si>
  <si>
    <t>十八、自然资源海洋气象等支出</t>
  </si>
  <si>
    <t>十九、灾害防治及应急管理支出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</si>
  <si>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</si>
  <si>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</si>
  <si>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</si>
  <si>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</si>
  <si>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</si>
  <si>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</si>
  <si>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</si>
  <si>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</si>
  <si>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</si>
  <si>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</si>
  <si>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</si>
  <si>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</si>
  <si>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</si>
  <si>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</si>
  <si>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</si>
  <si>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</si>
  <si>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</si>
  <si>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</si>
  <si>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</si>
  <si>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</si>
  <si>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</si>
  <si>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</si>
  <si>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</si>
  <si>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2025年度本级一般公共预算收入预算表</t>
  </si>
  <si>
    <t xml:space="preserve">    车船税</t>
  </si>
  <si>
    <t xml:space="preserve">    其他税收收入</t>
  </si>
  <si>
    <t xml:space="preserve">   债务转贷收入</t>
  </si>
  <si>
    <t>附表1-4</t>
  </si>
  <si>
    <t>2025年度本级一般公共预算支出预算表</t>
  </si>
  <si>
    <t>行政运行（人大事务）</t>
  </si>
  <si>
    <t xml:space="preserve">      机关服务</t>
  </si>
  <si>
    <t xml:space="preserve">      事业运行</t>
  </si>
  <si>
    <t xml:space="preserve">      其他人大事务支出</t>
  </si>
  <si>
    <t>行政运行（政协事务）</t>
  </si>
  <si>
    <t>政协会议（政协事务）</t>
  </si>
  <si>
    <t>委员视察（政协事务）</t>
  </si>
  <si>
    <t>事业运行（政协事务）</t>
  </si>
  <si>
    <t>其他政协事务支出</t>
  </si>
  <si>
    <t>行政运行（政府办公厅（室）及相关机构事务）</t>
  </si>
  <si>
    <t>行政运行（信访事务）</t>
  </si>
  <si>
    <t>其他信访事务支出</t>
  </si>
  <si>
    <t>事业运行（政府办公厅（室）及相关机构事务）</t>
  </si>
  <si>
    <t>事业运行（信访事务）</t>
  </si>
  <si>
    <t>其他政府办公厅（室）及相关机构事务支出</t>
  </si>
  <si>
    <t>行政运行（发展与改革事务）</t>
  </si>
  <si>
    <t>事业运行（发展与改革事务）</t>
  </si>
  <si>
    <t>其他发展与改革事务支出</t>
  </si>
  <si>
    <t>行政运行（统计信息事务）</t>
  </si>
  <si>
    <t>统计抽样调查</t>
  </si>
  <si>
    <t>行政运行（财政事务）</t>
  </si>
  <si>
    <t>其他财政事务支出</t>
  </si>
  <si>
    <t xml:space="preserve">      行政运行（税收事务）</t>
  </si>
  <si>
    <t>其他税收事务支出</t>
  </si>
  <si>
    <t>行政运行（审计事务）</t>
  </si>
  <si>
    <t xml:space="preserve">      其他审计事务支出</t>
  </si>
  <si>
    <t>行政运行（纪检监察事务）</t>
  </si>
  <si>
    <t>其他纪检监察事务支出</t>
  </si>
  <si>
    <t>行政运行（商贸事务）</t>
  </si>
  <si>
    <t>招商引资</t>
  </si>
  <si>
    <t>事业运行（商贸事务）</t>
  </si>
  <si>
    <t>行政运行（港澳台事务）</t>
  </si>
  <si>
    <t>事业运行（港澳台事务）</t>
  </si>
  <si>
    <t>其他港澳台事务支出</t>
  </si>
  <si>
    <t>行政运行（档案事务）</t>
  </si>
  <si>
    <t>行政运行（民主党派及工商联事务）</t>
  </si>
  <si>
    <t>事业运行（民主党派及工商联事务）</t>
  </si>
  <si>
    <t>行政运行（群众团体事务）</t>
  </si>
  <si>
    <t>事业运行（群众团体事务）</t>
  </si>
  <si>
    <t>工会事务</t>
  </si>
  <si>
    <t>其他群众团体事务支出</t>
  </si>
  <si>
    <t>行政运行（党委办公厅（室）及相关机构事务）</t>
  </si>
  <si>
    <t>事业运行（党委办公厅（室）及相关机构事务）</t>
  </si>
  <si>
    <t>行政运行（组织事务）</t>
  </si>
  <si>
    <t>事业运行（组织事务）</t>
  </si>
  <si>
    <t xml:space="preserve">      其他组织事务支出</t>
  </si>
  <si>
    <t>行政运行（宣传事务）</t>
  </si>
  <si>
    <t>事业运行（宣传事务）</t>
  </si>
  <si>
    <t xml:space="preserve">      其他宣传事务支出</t>
  </si>
  <si>
    <t>行政运行（统战事务）</t>
  </si>
  <si>
    <t>事业运行（统战事务）</t>
  </si>
  <si>
    <t>行政运行（其他共产党事务支出）</t>
  </si>
  <si>
    <t>事业运行（其他共产党事务支出）</t>
  </si>
  <si>
    <t xml:space="preserve">      其他共产党事务支出</t>
  </si>
  <si>
    <t>行政运行（市场监督）</t>
  </si>
  <si>
    <t xml:space="preserve">      药品事务</t>
  </si>
  <si>
    <t>其他市场监督管理事务</t>
  </si>
  <si>
    <t>其他一般公共服务支出</t>
  </si>
  <si>
    <t>行政运行（社会工作事务）</t>
  </si>
  <si>
    <t>专项业务（社会工作事务）</t>
  </si>
  <si>
    <t>事业运行（社会工作事务）</t>
  </si>
  <si>
    <t>行政运行（公安）</t>
  </si>
  <si>
    <t>执法办案</t>
  </si>
  <si>
    <t>事业运行（公安）</t>
  </si>
  <si>
    <t>其他公安支出</t>
  </si>
  <si>
    <t>行政运行（国家安全）</t>
  </si>
  <si>
    <t>其他国家安全支出</t>
  </si>
  <si>
    <t>行政运行（司法）</t>
  </si>
  <si>
    <t>基层司法业务</t>
  </si>
  <si>
    <t>普法宣传</t>
  </si>
  <si>
    <t>公共法律服务</t>
  </si>
  <si>
    <t>事业运行</t>
  </si>
  <si>
    <t>其他司法支出</t>
  </si>
  <si>
    <t>其他公共安全支出</t>
  </si>
  <si>
    <t>行政运行（教育管理事务）</t>
  </si>
  <si>
    <t>机关服务</t>
  </si>
  <si>
    <t>其他教育管理事务</t>
  </si>
  <si>
    <t>学前教育</t>
  </si>
  <si>
    <t>小学教育</t>
  </si>
  <si>
    <t>初中教育</t>
  </si>
  <si>
    <t>高中教育</t>
  </si>
  <si>
    <t>其他普通教育支出</t>
  </si>
  <si>
    <t>中等职业教育</t>
  </si>
  <si>
    <t xml:space="preserve">       其他职业教育支出</t>
  </si>
  <si>
    <t>特殊学校教育</t>
  </si>
  <si>
    <t>教师进修</t>
  </si>
  <si>
    <t>干部教育</t>
  </si>
  <si>
    <t>培训支出</t>
  </si>
  <si>
    <t>其他进修及培训</t>
  </si>
  <si>
    <t>中等职业学校教学设施</t>
  </si>
  <si>
    <t>其他教育费附加安排的支出</t>
  </si>
  <si>
    <t>其他教育支出</t>
  </si>
  <si>
    <t>行政运行（科学技术管理事务）</t>
  </si>
  <si>
    <t>其他科学技术管理事务支出</t>
  </si>
  <si>
    <t>其他技术研究与开发支出</t>
  </si>
  <si>
    <t>机构运行（科学技术普及）</t>
  </si>
  <si>
    <t>科普活动</t>
  </si>
  <si>
    <t>行政运行（文化）</t>
  </si>
  <si>
    <t>图书馆</t>
  </si>
  <si>
    <t>文化展示及纪念机构</t>
  </si>
  <si>
    <t>旅游宣传</t>
  </si>
  <si>
    <t>艺术表演团体</t>
  </si>
  <si>
    <t>文化活动</t>
  </si>
  <si>
    <t>群众文化</t>
  </si>
  <si>
    <t>文化创作与保护</t>
  </si>
  <si>
    <t>文化和旅游管理事务</t>
  </si>
  <si>
    <t>其他文化和旅游支出</t>
  </si>
  <si>
    <t>文物保护</t>
  </si>
  <si>
    <t>博物馆</t>
  </si>
  <si>
    <t>体育竞赛</t>
  </si>
  <si>
    <t>体育场馆</t>
  </si>
  <si>
    <t>群众体育</t>
  </si>
  <si>
    <t>其他广播电视支出</t>
  </si>
  <si>
    <t>行政运行（人力资源和社会保障管理事务）</t>
  </si>
  <si>
    <t>一般行政管理事务（人力资源和社会保障管理事务）</t>
  </si>
  <si>
    <t>劳动保障监察</t>
  </si>
  <si>
    <t>就业管理事务</t>
  </si>
  <si>
    <t>社会保险业务管理事务</t>
  </si>
  <si>
    <t>社会保险经办机构</t>
  </si>
  <si>
    <t>其他人力资源和社会保障管理事务支出</t>
  </si>
  <si>
    <t>行政运行（民政管理事务）</t>
  </si>
  <si>
    <t>机关服务（民政管理事务）</t>
  </si>
  <si>
    <t>社会组织管理</t>
  </si>
  <si>
    <t>行政区划和地名管理</t>
  </si>
  <si>
    <t>基层政权建设和社区治理</t>
  </si>
  <si>
    <t>其他民政管理事务支出</t>
  </si>
  <si>
    <t>行政单位离退休</t>
  </si>
  <si>
    <t>机关事业单位基本养老保险缴费支出</t>
  </si>
  <si>
    <t>对机关事业单位基本养老保险基金的补助</t>
  </si>
  <si>
    <t>其他行政事业单位养老支出</t>
  </si>
  <si>
    <t>其他行政事业单位离退休支出</t>
  </si>
  <si>
    <t xml:space="preserve">      对机关事业单位职业年金的补助</t>
  </si>
  <si>
    <t>企业关闭破产补助</t>
  </si>
  <si>
    <t>其他就业补助支出</t>
  </si>
  <si>
    <t>农村籍退役士兵老年生活补助</t>
  </si>
  <si>
    <t>光荣院</t>
  </si>
  <si>
    <t>伤残抚恤</t>
  </si>
  <si>
    <t>在乡复员、退伍军人生活补助</t>
  </si>
  <si>
    <t>义务兵优待</t>
  </si>
  <si>
    <t>其他优抚支出</t>
  </si>
  <si>
    <t>儿童福利</t>
  </si>
  <si>
    <t>老年福利</t>
  </si>
  <si>
    <t>殡葬</t>
  </si>
  <si>
    <t>养老服务</t>
  </si>
  <si>
    <t>其他社会福利支出</t>
  </si>
  <si>
    <t>行政运行（残疾人事业）</t>
  </si>
  <si>
    <t>残疾人康复</t>
  </si>
  <si>
    <t>残疾人就业和扶贫</t>
  </si>
  <si>
    <t>残疾人体育</t>
  </si>
  <si>
    <t>残疾人生活和护理补贴</t>
  </si>
  <si>
    <t>其他残疾人事业支出</t>
  </si>
  <si>
    <t>行政运行（红十字事业）</t>
  </si>
  <si>
    <t>其他红十字事业支出</t>
  </si>
  <si>
    <t>城市最低生活保障金支出</t>
  </si>
  <si>
    <t>农村最低生活保障金支出</t>
  </si>
  <si>
    <t>临时救助支出</t>
  </si>
  <si>
    <t>流浪乞讨人员救助支出</t>
  </si>
  <si>
    <t>农村特困人员救助供养支出</t>
  </si>
  <si>
    <t>城市特困人员救助供养支出</t>
  </si>
  <si>
    <t>其他农村生活救助</t>
  </si>
  <si>
    <t>财政对企业职工基本养老保险基金的补助</t>
  </si>
  <si>
    <t>财政对城乡居民基本养老保险基金的补助</t>
  </si>
  <si>
    <t>行政运行</t>
  </si>
  <si>
    <t>拥军优属</t>
  </si>
  <si>
    <t xml:space="preserve">       事业运行</t>
  </si>
  <si>
    <t>其他社会保障和就业支出</t>
  </si>
  <si>
    <t>九、卫生健康支出</t>
  </si>
  <si>
    <t>行政运行（医疗卫生管理事务）</t>
  </si>
  <si>
    <t>其他卫生健康管理事务支出</t>
  </si>
  <si>
    <t>综合医院</t>
  </si>
  <si>
    <t>其他公立医院支出</t>
  </si>
  <si>
    <t>乡镇卫生院</t>
  </si>
  <si>
    <t>其他基层医疗卫生机构支出</t>
  </si>
  <si>
    <t>疾病预防控制机构</t>
  </si>
  <si>
    <t>卫生监督机构</t>
  </si>
  <si>
    <t>妇幼保健机构</t>
  </si>
  <si>
    <t>基本公共卫生服务</t>
  </si>
  <si>
    <t>重大公共卫生服务</t>
  </si>
  <si>
    <t>突发公共卫生事件应急处理</t>
  </si>
  <si>
    <t>其他公共卫生支出</t>
  </si>
  <si>
    <t>计划生育服务</t>
  </si>
  <si>
    <t>其他计划生育事务支出</t>
  </si>
  <si>
    <t>行政单位医疗</t>
  </si>
  <si>
    <t>事业单位医疗</t>
  </si>
  <si>
    <t>其他行政事业单位医疗支出</t>
  </si>
  <si>
    <t>其他医疗救助支出</t>
  </si>
  <si>
    <t>优抚对象医疗补助</t>
  </si>
  <si>
    <t>其他优抚对象医疗支出</t>
  </si>
  <si>
    <t>老龄卫生健康事务</t>
  </si>
  <si>
    <t>其他卫生健康支出</t>
  </si>
  <si>
    <t>其他环境保护管理事务支出</t>
  </si>
  <si>
    <t xml:space="preserve">      水体</t>
  </si>
  <si>
    <t xml:space="preserve">      固体废弃物与化学品</t>
  </si>
  <si>
    <t>农村环境保护</t>
  </si>
  <si>
    <t>其他森林保护修复支出</t>
  </si>
  <si>
    <t>其他节能环保支出</t>
  </si>
  <si>
    <t>行政运行（城乡社区管理事务）</t>
  </si>
  <si>
    <t>城管执法</t>
  </si>
  <si>
    <t>其他城乡社区管理事务支出</t>
  </si>
  <si>
    <t xml:space="preserve">      小城镇基础设施建设</t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</si>
  <si>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其他城乡社区支出</t>
    </r>
  </si>
  <si>
    <t>行政运行（农业）</t>
  </si>
  <si>
    <t>一般行政管理事务（农业）</t>
  </si>
  <si>
    <t>事业运行（农业）</t>
  </si>
  <si>
    <t xml:space="preserve">       农垦运行</t>
  </si>
  <si>
    <t>科技转化与推广服务</t>
  </si>
  <si>
    <t>病虫害控制</t>
  </si>
  <si>
    <t>农产品质量安全</t>
  </si>
  <si>
    <t>防灾救灾</t>
  </si>
  <si>
    <t>农业生产发展</t>
  </si>
  <si>
    <t>执法监管</t>
  </si>
  <si>
    <t>统计监测与信息服务</t>
  </si>
  <si>
    <t>农业行业业务管理</t>
  </si>
  <si>
    <t>农村合作经济</t>
  </si>
  <si>
    <t>其他农业农村支出</t>
  </si>
  <si>
    <t>行政运行（林业）</t>
  </si>
  <si>
    <t>一般行政管理事务（林业）</t>
  </si>
  <si>
    <t>事业机构</t>
  </si>
  <si>
    <t>森林资源培育</t>
  </si>
  <si>
    <t>森林生态效益补偿</t>
  </si>
  <si>
    <t>产业化管理</t>
  </si>
  <si>
    <t>林业草原防灾减灾</t>
  </si>
  <si>
    <t>其他林业和草原支出</t>
  </si>
  <si>
    <t>行政运行（水利）</t>
  </si>
  <si>
    <t>一般行政管理事务（水利）</t>
  </si>
  <si>
    <t>水利行业业务管理</t>
  </si>
  <si>
    <t>水利工程建设</t>
  </si>
  <si>
    <t>水利工程运行与维护</t>
  </si>
  <si>
    <t>防汛</t>
  </si>
  <si>
    <t>水土保持</t>
  </si>
  <si>
    <t>其他水利支出</t>
  </si>
  <si>
    <t>农村基础设施建设</t>
  </si>
  <si>
    <t>生产发展</t>
  </si>
  <si>
    <t>其他巩固脱贫衔接乡村振兴支出</t>
  </si>
  <si>
    <t>对村级公益事业建设的补助</t>
  </si>
  <si>
    <t>对村民委员会和村党支部的补助</t>
  </si>
  <si>
    <t>对村集体经济组织的补助</t>
  </si>
  <si>
    <t>其他农林水支出</t>
  </si>
  <si>
    <t>行政运行（公路水路运输）</t>
  </si>
  <si>
    <t>其他公路水路运输支出</t>
  </si>
  <si>
    <t>车辆购置税用于公路等基础设施建设支出</t>
  </si>
  <si>
    <t>公共交通运营补助</t>
  </si>
  <si>
    <t>十四、商业服务业等支出</t>
  </si>
  <si>
    <t>行政运行（商业流通事务）</t>
  </si>
  <si>
    <t>其他商业流通事务支出</t>
  </si>
  <si>
    <t>十五、金融支出</t>
  </si>
  <si>
    <t>其他金融支出</t>
  </si>
  <si>
    <t>十六、自然资源海洋气象等支出</t>
  </si>
  <si>
    <t>行政运行（自然资源事务）</t>
  </si>
  <si>
    <t xml:space="preserve">      自然资源利用与保护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</si>
  <si>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其他自然资源事务支出</t>
    </r>
  </si>
  <si>
    <t xml:space="preserve">      行政运行（气象事务）</t>
  </si>
  <si>
    <t>一般行政管理事务（气象事务）</t>
  </si>
  <si>
    <t xml:space="preserve">      气象事业机构</t>
  </si>
  <si>
    <t>气象装备保障维护</t>
  </si>
  <si>
    <t xml:space="preserve">      住房公积金</t>
  </si>
  <si>
    <t xml:space="preserve">      老旧小区改造</t>
  </si>
  <si>
    <t xml:space="preserve">      农村危房改造</t>
  </si>
  <si>
    <t>十八、粮油物资储备支出</t>
  </si>
  <si>
    <t>粮食风险基金</t>
  </si>
  <si>
    <t>事业运行（粮油事务）</t>
  </si>
  <si>
    <t>其他粮油事务支出</t>
  </si>
  <si>
    <t xml:space="preserve">      一般行政管理事务</t>
  </si>
  <si>
    <t>应急管理</t>
  </si>
  <si>
    <t>安全监管</t>
  </si>
  <si>
    <t>其他应急管理支出</t>
  </si>
  <si>
    <t>行政运行（消防）</t>
  </si>
  <si>
    <t>行政运行（矿山安全）</t>
  </si>
  <si>
    <t>其他煤矿安全支出</t>
  </si>
  <si>
    <t>行政运行（地震事务）</t>
  </si>
  <si>
    <t>其他地震事务支出</t>
  </si>
  <si>
    <t xml:space="preserve">      森林草原防灾减灾</t>
  </si>
  <si>
    <t>其他自然灾害救灾及恢复重建支出</t>
  </si>
  <si>
    <t>二十、预备费</t>
  </si>
  <si>
    <t>预备费</t>
  </si>
  <si>
    <t>二十一、其他支出</t>
  </si>
  <si>
    <t>年初预留</t>
  </si>
  <si>
    <t>其他支出</t>
  </si>
  <si>
    <t>二十二、债务还本支出</t>
  </si>
  <si>
    <t>地方政府其他一般债务还本支出</t>
  </si>
  <si>
    <t>二十三、债务发行费用支出</t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</si>
  <si>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地方政府一般债务发行费用支出</t>
    </r>
  </si>
  <si>
    <t>二十四、债务付息支出</t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</si>
  <si>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地方政府一般债券付息支出</t>
    </r>
  </si>
  <si>
    <t xml:space="preserve">      地方政府向国际组织借款付息支出</t>
  </si>
  <si>
    <t xml:space="preserve">      地方政府其他一般债务付息支出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</si>
  <si>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</si>
  <si>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</si>
  <si>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</si>
  <si>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</si>
  <si>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</si>
  <si>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</si>
  <si>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</si>
  <si>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</si>
  <si>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</si>
  <si>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</si>
  <si>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</si>
  <si>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</si>
  <si>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</si>
  <si>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</si>
  <si>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</si>
  <si>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</si>
  <si>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</si>
  <si>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</si>
  <si>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</si>
  <si>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</si>
  <si>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</si>
  <si>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</si>
  <si>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</si>
  <si>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</si>
  <si>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</si>
  <si>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</si>
  <si>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</si>
  <si>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</si>
  <si>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</si>
  <si>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</si>
  <si>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</si>
  <si>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</si>
  <si>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</si>
  <si>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</si>
  <si>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</si>
  <si>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</si>
  <si>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</si>
  <si>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</si>
  <si>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</si>
  <si>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</si>
  <si>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</si>
  <si>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</si>
  <si>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</si>
  <si>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</si>
  <si>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</si>
  <si>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</si>
  <si>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</si>
  <si>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</si>
  <si>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</si>
  <si>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</si>
  <si>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</si>
  <si>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</si>
  <si>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</si>
  <si>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</si>
  <si>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</si>
  <si>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</si>
  <si>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</si>
  <si>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</si>
  <si>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</si>
  <si>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</si>
  <si>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</si>
  <si>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</si>
  <si>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</si>
  <si>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</si>
  <si>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</si>
  <si>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</si>
  <si>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</si>
  <si>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</si>
  <si>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</si>
  <si>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</si>
  <si>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</si>
  <si>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</si>
  <si>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</si>
  <si>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</si>
  <si>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</si>
  <si>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</si>
  <si>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</si>
  <si>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</si>
  <si>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</si>
  <si>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2025年度一般公共预算对下税收返还和转移支付预算表（分项目）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</si>
  <si>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</si>
  <si>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</si>
  <si>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</si>
  <si>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</si>
  <si>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</si>
  <si>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</si>
  <si>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</si>
  <si>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</si>
  <si>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</si>
  <si>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</si>
  <si>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</si>
  <si>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</si>
  <si>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</si>
  <si>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</si>
  <si>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</si>
  <si>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</si>
  <si>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</si>
  <si>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</si>
  <si>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</si>
  <si>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</si>
  <si>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</si>
  <si>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</si>
  <si>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</si>
  <si>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</si>
  <si>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</si>
  <si>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</si>
  <si>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</si>
  <si>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</si>
  <si>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</si>
  <si>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</si>
  <si>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</si>
  <si>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</si>
  <si>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</si>
  <si>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</si>
  <si>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</si>
  <si>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</si>
  <si>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</si>
  <si>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</si>
  <si>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</si>
  <si>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</si>
  <si>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</si>
  <si>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</si>
  <si>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</si>
  <si>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</si>
  <si>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</si>
  <si>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备注：本县（市、区）所辖乡镇作为一级预算部门管理，未单独编制政府预算，为此未有一般公共预算对下税收返还和转移支付预算数据。</t>
  </si>
  <si>
    <t>附表1-8</t>
  </si>
  <si>
    <t>2025年度一般公共预算对下税收返还和转移支付预算表（分地区）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</si>
  <si>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</si>
  <si>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</si>
  <si>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</si>
  <si>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</si>
  <si>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</si>
  <si>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</si>
  <si>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</si>
  <si>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附表1-9</t>
  </si>
  <si>
    <t>2025年度本级一般公共预算“三公”经费支出预算表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</si>
  <si>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</si>
  <si>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</si>
  <si>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</si>
  <si>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</si>
  <si>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</si>
  <si>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</si>
  <si>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</si>
  <si>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</si>
  <si>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2.经汇总，连城县本级2025年使用一般公共预算拨款安排的“三公”经费预算数为810.48万元，比上年预算数增长5.6%。其中，因公出国（境）经费37.4万元，与上年预算数相比资金34.4万元，主要是对台交流增加；公务接待费160.63万元，与上年预算数相比下降8.41%；公务用车运行经费612.45万元，与上年预算数相比增长3.96%；其中：公务用车运行经费434.45万元，与上年预算数相比增长0.3%，主要是公安系统购置执法用车，相应增加维护费；公务用车购置费178万元，主要是执法执勤车辆集中报废更新。各单位严格遵守中央八项规定精神及贯彻落实“公车改革”政策，厉行节约，从严控制“三公”经费开支。</t>
  </si>
  <si>
    <t>附表1-10</t>
  </si>
  <si>
    <t>2025年度政府性基金收入预算表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</si>
  <si>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</si>
  <si>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</si>
  <si>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</si>
  <si>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</si>
  <si>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</si>
  <si>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</si>
  <si>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</si>
  <si>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</si>
  <si>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</si>
  <si>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</si>
  <si>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</si>
  <si>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</si>
  <si>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</si>
  <si>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</si>
  <si>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</si>
  <si>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</si>
  <si>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</si>
  <si>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</si>
  <si>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</si>
  <si>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</si>
  <si>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</si>
  <si>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</si>
  <si>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</si>
  <si>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</si>
  <si>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</si>
  <si>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2025年度政府性基金支出预算表</t>
  </si>
  <si>
    <t>当年预算数上年预算数的％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</si>
  <si>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</si>
  <si>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</si>
  <si>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</si>
  <si>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</si>
  <si>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</si>
  <si>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</si>
  <si>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</si>
  <si>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</si>
  <si>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</si>
  <si>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</si>
  <si>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</si>
  <si>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</si>
  <si>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</si>
  <si>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</si>
  <si>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</si>
  <si>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</si>
  <si>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</si>
  <si>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2025年度本级政府性基金收入预算表</t>
  </si>
  <si>
    <t>附表1-13</t>
  </si>
  <si>
    <t>2025年度本级政府性基金支出预算表</t>
  </si>
  <si>
    <t xml:space="preserve">  国有土地使用权出让收入及对应专项债务收入安排的支出</t>
  </si>
  <si>
    <t xml:space="preserve">   其中：征地和拆迁补偿支出（国有土地使用权出让收入支出）</t>
  </si>
  <si>
    <t xml:space="preserve">         城市建设支出</t>
  </si>
  <si>
    <t xml:space="preserve">         农村基础设施建设支出</t>
  </si>
  <si>
    <t xml:space="preserve">         补助被征地农民支出</t>
  </si>
  <si>
    <t xml:space="preserve">         土地出让业务支出</t>
  </si>
  <si>
    <t xml:space="preserve">         廉租住房支出（国有土地使用权出让收入安排的支出）</t>
  </si>
  <si>
    <t xml:space="preserve">         其他国有土地使用权出让收入安排的支出</t>
  </si>
  <si>
    <t xml:space="preserve">  国有土地收益基金及对应专项债务收入安排的支出</t>
  </si>
  <si>
    <t xml:space="preserve">    其中：征地和拆迁补偿支出（国有土地收益基金支出）</t>
  </si>
  <si>
    <t xml:space="preserve">  农业土地开发资金安排的支出</t>
  </si>
  <si>
    <t xml:space="preserve">    其中：农业土地开发资金安排的支出</t>
  </si>
  <si>
    <r>
      <rPr>
        <sz val="11"/>
        <color indexed="0"/>
        <rFont val="宋体"/>
        <charset val="134"/>
      </rPr>
      <t xml:space="preserve">  城市基础设施配套费安排的支出</t>
    </r>
  </si>
  <si>
    <t xml:space="preserve">    其中：城市公共设施（城市基础设施配套费安排的支出）</t>
  </si>
  <si>
    <t xml:space="preserve">          其他城市基础设施配套费安排的支出</t>
  </si>
  <si>
    <t xml:space="preserve"> 污水处理费收入安排的支出</t>
  </si>
  <si>
    <t xml:space="preserve">    其中：污水处理设施建设和运营</t>
  </si>
  <si>
    <t xml:space="preserve"> 其他地方自行试点项目收益专项债券收入安排的支出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</si>
  <si>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彩票公益金安排的支出</t>
    </r>
  </si>
  <si>
    <t xml:space="preserve">   其中：用于社会福利的彩票公益金支出</t>
  </si>
  <si>
    <t xml:space="preserve">         用于体育事业的彩票公益金支出</t>
  </si>
  <si>
    <t xml:space="preserve">    其中：国有土地使用权出让金债务付息支出</t>
  </si>
  <si>
    <t xml:space="preserve">          土地储备专项债券付息支出</t>
  </si>
  <si>
    <t xml:space="preserve">          其他地方自行试点项目收益专项债券付息支出</t>
  </si>
  <si>
    <t xml:space="preserve">  地方政府专项债务发行费用支出</t>
  </si>
  <si>
    <t xml:space="preserve">    其中：国有土地使用权出让金债务发行费用支出</t>
  </si>
  <si>
    <t xml:space="preserve">          土地储备专项债券发行费用支出</t>
  </si>
  <si>
    <t xml:space="preserve">          其他地方自行试点项目收益专项债券发行费用支出</t>
  </si>
  <si>
    <t>附表1-14</t>
  </si>
  <si>
    <t>2025年度政府性基金转移支付预算表</t>
  </si>
  <si>
    <t>……</t>
  </si>
  <si>
    <t>备注：本县（市、区）所辖乡镇作为一级预算部门管理，未单独编制政府预算，为此未有政府性基金对下税收返还和转移支付预算数据。</t>
  </si>
  <si>
    <t>附表1-15</t>
  </si>
  <si>
    <t>2025年度国有资本经营收入预算表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</si>
  <si>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</si>
  <si>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</si>
  <si>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</si>
  <si>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</si>
  <si>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</si>
  <si>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</si>
  <si>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</si>
  <si>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</si>
  <si>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2025年度国有资本经营支出预算表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</si>
  <si>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</si>
  <si>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</si>
  <si>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</si>
  <si>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</si>
  <si>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</si>
  <si>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</si>
  <si>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</si>
  <si>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</si>
  <si>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2025年度本级国有资本经营收入预算表</t>
  </si>
  <si>
    <t xml:space="preserve">  其中：福建连城国有投资集团有限公司利润收入</t>
  </si>
  <si>
    <t xml:space="preserve">       连城县工贸发展有限公司利润收入</t>
  </si>
  <si>
    <t xml:space="preserve">       连城县弘源管理有限公司利润收入</t>
  </si>
  <si>
    <t xml:space="preserve">       福建连城豸龙旅游集团有限公司利润收入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</si>
  <si>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</si>
  <si>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</si>
  <si>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</si>
  <si>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</si>
  <si>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附表1-18</t>
  </si>
  <si>
    <t>2025年度本级国有资本经营支出预算表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</si>
  <si>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</si>
  <si>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</si>
  <si>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</si>
  <si>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</si>
  <si>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</si>
  <si>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</si>
  <si>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</si>
  <si>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</si>
  <si>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</si>
  <si>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</si>
  <si>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</si>
  <si>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</si>
  <si>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</si>
  <si>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</si>
  <si>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</si>
  <si>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</si>
  <si>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</si>
  <si>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</si>
  <si>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</si>
  <si>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</si>
  <si>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 其他金融国有资本经营预算支出</t>
  </si>
  <si>
    <t>本年支出合计</t>
  </si>
  <si>
    <t>附表1-19</t>
  </si>
  <si>
    <t>2025年度社会保险基金预算收入表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</si>
  <si>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</si>
  <si>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</si>
  <si>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</si>
  <si>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</si>
  <si>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</si>
  <si>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</si>
  <si>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</si>
  <si>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</si>
  <si>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</si>
  <si>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</si>
  <si>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</si>
  <si>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</si>
  <si>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</si>
  <si>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2025年度社会保险基金预算支出表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</si>
  <si>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</si>
  <si>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</si>
  <si>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</si>
  <si>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</si>
  <si>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</si>
  <si>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</si>
  <si>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</si>
  <si>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</si>
  <si>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</si>
  <si>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</si>
  <si>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</si>
  <si>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</si>
  <si>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2025年度本级社会保险基金预算收入表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</si>
  <si>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</si>
  <si>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</si>
  <si>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</si>
  <si>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</si>
  <si>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</si>
  <si>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</si>
  <si>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</si>
  <si>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</si>
  <si>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</si>
  <si>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</si>
  <si>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</si>
  <si>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</si>
  <si>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2025年度本级社会保险基金预算支出表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</si>
  <si>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</si>
  <si>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</si>
  <si>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</si>
  <si>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</si>
  <si>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</si>
  <si>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</si>
  <si>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</si>
  <si>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</si>
  <si>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</si>
  <si>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</si>
  <si>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</si>
  <si>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</si>
  <si>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</si>
  <si>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</si>
  <si>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</si>
  <si>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</si>
  <si>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</si>
  <si>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</si>
  <si>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</si>
  <si>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</si>
  <si>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</si>
  <si>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</si>
  <si>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</si>
  <si>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</si>
  <si>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</si>
  <si>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</si>
  <si>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</si>
  <si>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</si>
  <si>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</si>
  <si>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</si>
  <si>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</si>
  <si>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</si>
  <si>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</si>
  <si>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2025年度本级财政专项资金管理清单目录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</si>
  <si>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</si>
  <si>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</si>
  <si>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</si>
  <si>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</si>
  <si>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</si>
  <si>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</si>
  <si>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二、国防支出</t>
  </si>
  <si>
    <t>三、公共安全支出</t>
  </si>
  <si>
    <t xml:space="preserve">  其中：2025年中央政法转移支付资金</t>
  </si>
  <si>
    <t>连城县公安局</t>
  </si>
  <si>
    <t>2025年中央政法转移支付资金</t>
  </si>
  <si>
    <t>2025年政法转移支付资金</t>
  </si>
  <si>
    <t>2025年省级法律援助转移支付资金（闽财政法指【2024】14号）</t>
  </si>
  <si>
    <t>连城县司法局</t>
  </si>
  <si>
    <t>2025年省级社区矫正资金（闽财政法指【2024】14号）</t>
  </si>
  <si>
    <t>四、教育支出</t>
  </si>
  <si>
    <t xml:space="preserve">  其中：原扶贫县教育扶贫专项经费</t>
  </si>
  <si>
    <t>行政事业股代编</t>
  </si>
  <si>
    <t>原中央苏区财力补助资金</t>
  </si>
  <si>
    <t>五、科学技术支出</t>
  </si>
  <si>
    <t>六、文化体育与传媒支出</t>
  </si>
  <si>
    <t xml:space="preserve">  其中：2025年景区运行管理建设项目 </t>
  </si>
  <si>
    <t>连城县冠豸山国家级风景名胜区管理委员会</t>
  </si>
  <si>
    <t>七、社会保障和就业支出</t>
  </si>
  <si>
    <t xml:space="preserve">  其中：优抚对象补助资金 龙财社指〔2024〕56号</t>
  </si>
  <si>
    <t>连城县退役军人事务局</t>
  </si>
  <si>
    <t>义务兵家庭优待金、立功受奖</t>
  </si>
  <si>
    <t>革命“五老”人员补助及遗偶补助</t>
  </si>
  <si>
    <t>连城县民政局</t>
  </si>
  <si>
    <t>“8491”国防工程建设支前民兵矽肺病患者补助</t>
  </si>
  <si>
    <t>重点优抚对象抚恤和生活补助</t>
  </si>
  <si>
    <t>退役士兵地方经济补助、自主择业军转干部一次性经济补助</t>
  </si>
  <si>
    <t>孤儿及事实无人抚养儿童生活补助</t>
  </si>
  <si>
    <t>80周岁以上低保老人高龄津贴</t>
  </si>
  <si>
    <t>80周岁以上老年人高龄津贴及百岁老人营养补贴和慰问金</t>
  </si>
  <si>
    <t>重度残疾人护理补贴</t>
  </si>
  <si>
    <t>困难残疾人生活补贴</t>
  </si>
  <si>
    <t>最低生活保障金</t>
  </si>
  <si>
    <t>城乡特困人员救助供养</t>
  </si>
  <si>
    <t>六十年代精简退职老职工生活困难救济费</t>
  </si>
  <si>
    <t>八、卫生健康支出</t>
  </si>
  <si>
    <t xml:space="preserve">  其中：重点优抚对象医疗补助经费</t>
  </si>
  <si>
    <t>九、节能环保支出</t>
  </si>
  <si>
    <t xml:space="preserve">  其中：2025年城区污水处理费</t>
  </si>
  <si>
    <t>连城县住房和城乡建设局</t>
  </si>
  <si>
    <t>PPP乡镇污水处理厂回购款</t>
  </si>
  <si>
    <t>2025年乡镇污水处理费</t>
  </si>
  <si>
    <t>2025年度连城县第二污水处理厂污水处理费</t>
  </si>
  <si>
    <t>连城工业园区管理委员会</t>
  </si>
  <si>
    <t>连城朋口工业污水处理厂日常运营项目</t>
  </si>
  <si>
    <t>2025年中央财政林业草原生态恢复资金 闽财资环指【2024】50号</t>
  </si>
  <si>
    <t>连城县林业局</t>
  </si>
  <si>
    <t>2025年国家生态文明试验区补助资金（连城县文亨田心铁矿废弃矿山综合整治工程）</t>
  </si>
  <si>
    <t>连城县文亨镇人民政府</t>
  </si>
  <si>
    <t>十、城乡社区支出</t>
  </si>
  <si>
    <t xml:space="preserve">  其中：征地拆迁补偿资金</t>
  </si>
  <si>
    <t>经济发展股代编</t>
  </si>
  <si>
    <t>乡村振兴（农村人居环境整治两治一拆奖励等资金）</t>
  </si>
  <si>
    <t>农业农村股代编</t>
  </si>
  <si>
    <t>被征地农民社会保障</t>
  </si>
  <si>
    <t>污水处理费</t>
  </si>
  <si>
    <t>2025年县重点项目建设资金</t>
  </si>
  <si>
    <t>2025年国内其他地方政府债务还本付息</t>
  </si>
  <si>
    <t>债务管理服务中心代编</t>
  </si>
  <si>
    <t>十一、农林水支出</t>
  </si>
  <si>
    <t xml:space="preserve">  其中：2025年林业生态补偿资金</t>
  </si>
  <si>
    <t>2025年林业专项资金2</t>
  </si>
  <si>
    <t>2025年林业专项资金</t>
  </si>
  <si>
    <t>2025年省级第二批水利专项资金4（闽财农指〔2024〕89号）</t>
  </si>
  <si>
    <t>2025年省级第二批水利专项资金3（闽财农指〔2024〕89号）</t>
  </si>
  <si>
    <t>2025年省级第二批水利专项资金（闽财农指〔2024〕89号）</t>
  </si>
  <si>
    <t>2025年省级第二批水利专项资金2（闽财农指〔2024〕89号）</t>
  </si>
  <si>
    <t>财政衔接推进乡村振兴资金</t>
  </si>
  <si>
    <t>2025年省级脱贫县相关补助</t>
  </si>
  <si>
    <t>农村公益事业建设</t>
  </si>
  <si>
    <t>综改办代编</t>
  </si>
  <si>
    <t>芷红村林田桥修缮改造工程</t>
  </si>
  <si>
    <t>连城县庙前镇人民政府</t>
  </si>
  <si>
    <t>2025原中央苏区和革命转移支付资金</t>
  </si>
  <si>
    <t>连城县罗坊乡人民政府</t>
  </si>
  <si>
    <t>十二、交通运输支出</t>
  </si>
  <si>
    <t xml:space="preserve">  其中：农村公路养护县级配套资金</t>
  </si>
  <si>
    <t>连城县交通运输局</t>
  </si>
  <si>
    <t>公交运营亏损补助</t>
  </si>
  <si>
    <t>十三、商业服务支出</t>
  </si>
  <si>
    <t xml:space="preserve">  其中：2025年县域产业资金</t>
  </si>
  <si>
    <t>连城县商务局</t>
  </si>
  <si>
    <t>十四、粮油物资储备支出</t>
  </si>
  <si>
    <t xml:space="preserve">  其中：粮食风险基金县级配套</t>
  </si>
  <si>
    <t>十五、灾害防治及应急管理支出</t>
  </si>
  <si>
    <t>十六、预备费</t>
  </si>
  <si>
    <t xml:space="preserve">  其中：预备费</t>
  </si>
  <si>
    <t>预算股代编</t>
  </si>
  <si>
    <t>十七、其他支出</t>
  </si>
  <si>
    <t xml:space="preserve">  其中：预留调资经费</t>
  </si>
  <si>
    <t>预留调资经费</t>
  </si>
  <si>
    <t>代编职业年金</t>
  </si>
  <si>
    <t>财政预留资金</t>
  </si>
  <si>
    <t>提前下达2025年中央专项彩票公益金支持地方社会公益事业发展资金预算</t>
  </si>
  <si>
    <t>综合股代编</t>
  </si>
  <si>
    <t>连城县福莲非遗文化生态园建设项目</t>
  </si>
  <si>
    <t>连城县莲峰镇人民政府</t>
  </si>
  <si>
    <t>十八、转移性支出</t>
  </si>
  <si>
    <t xml:space="preserve">  其中：上解上级支出</t>
  </si>
  <si>
    <t>政法经费保障体制改革专项上解</t>
  </si>
  <si>
    <t>十九、债务还本支出</t>
  </si>
  <si>
    <t xml:space="preserve">  其中：2025年地方政府一般债券还本支出</t>
  </si>
  <si>
    <t>2025年地方政府专项债券还本支出</t>
  </si>
  <si>
    <t>二十、债务付息支出</t>
  </si>
  <si>
    <t xml:space="preserve">  其中：2025年地方政府一般债券付息支出</t>
  </si>
  <si>
    <t>2025年地方政府专项债券付息支出</t>
  </si>
  <si>
    <t>2025年专项债券付息</t>
  </si>
  <si>
    <t>二十一、债务发行费用支出</t>
  </si>
  <si>
    <t xml:space="preserve">  其中：2025年地方政府债券发行费支出</t>
  </si>
  <si>
    <t>2025年地方政府债券发行费支出</t>
  </si>
  <si>
    <t>附表5-1</t>
  </si>
  <si>
    <t>2024年度政府一般债务余额和限额情况表</t>
  </si>
  <si>
    <t>政府债务余额</t>
  </si>
  <si>
    <t>1.2023年末一般债务余额</t>
  </si>
  <si>
    <t>2.2024年新增一般债务额</t>
  </si>
  <si>
    <t>3.2024年偿还一般债务本金</t>
  </si>
  <si>
    <t>4.2024年末一般债务余额</t>
  </si>
  <si>
    <t>政府债务限额</t>
  </si>
  <si>
    <t>1．2023年一般债务限额</t>
  </si>
  <si>
    <t>2．2024年新增一般债务限额</t>
  </si>
  <si>
    <t>3．2024年一般债务限额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</si>
  <si>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</si>
  <si>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</si>
  <si>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2024年度本级政府一般债务余额和限额情况表</t>
  </si>
  <si>
    <t>附表5-3</t>
  </si>
  <si>
    <t>2024年度政府专项债务余额和限额情况表</t>
  </si>
  <si>
    <t>1. 2023年末专项债务余额</t>
  </si>
  <si>
    <t>2. 2024年新增专项债务额</t>
  </si>
  <si>
    <t>3. 2024年偿还专项债务本金</t>
  </si>
  <si>
    <t>4. 2024年末专项债务余额</t>
  </si>
  <si>
    <t>1．2023年专项债务限额</t>
  </si>
  <si>
    <t>2．2024年新增专项债务限额</t>
  </si>
  <si>
    <t>3．2024年专项债务限额</t>
  </si>
  <si>
    <t>附表5-4</t>
  </si>
  <si>
    <t>2024年度本级政府专项债务余额和限额情况表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</si>
</sst>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);[Red]\(0.00\)"/>
    <numFmt numFmtId="191" formatCode="#0.00"/>
    <numFmt numFmtId="192" formatCode="#,##0_ ;[Red]\-#,##0\ "/>
    <numFmt numFmtId="193" formatCode="0.00_ ;[Red]\-0.00\ "/>
    <numFmt numFmtId="194" formatCode="0.0%"/>
    <numFmt numFmtId="195" formatCode="#,##0_ "/>
    <numFmt numFmtId="196" formatCode="#,##0_);[Red]\(#,##0\)"/>
    <numFmt numFmtId="197" formatCode="0.00_ "/>
    <numFmt numFmtId="198" formatCode="#,##0.00_ "/>
  </numFmts>
  <fonts count="118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sz val="16"/>
      <color theme="1"/>
      <name val="方正小标宋简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name val="楷体"/>
      <charset val="134"/>
    </font>
    <font>
      <sz val="9"/>
      <name val="宋体"/>
      <charset val="134"/>
    </font>
    <font>
      <sz val="9"/>
      <name val="方正小标宋简体"/>
      <charset val="134"/>
    </font>
    <font>
      <b/>
      <sz val="11"/>
      <name val="宋体"/>
      <charset val="134"/>
      <scheme val="major"/>
    </font>
    <font>
      <b/>
      <sz val="9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SimSun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6"/>
      <color indexed="8"/>
      <name val="方正小标宋简体"/>
      <charset val="134"/>
    </font>
    <font>
      <sz val="12"/>
      <color indexed="9"/>
      <name val="宋体"/>
      <charset val="134"/>
    </font>
    <font>
      <b/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sz val="11"/>
      <color rgb="FF000000"/>
      <name val="宋体"/>
      <charset val="134"/>
    </font>
    <font>
      <sz val="9"/>
      <color indexed="0"/>
      <name val="宋体"/>
      <charset val="134"/>
    </font>
    <font>
      <sz val="9"/>
      <color rgb="FF000000"/>
      <name val="宋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color indexed="8"/>
      <name val="黑体"/>
      <charset val="134"/>
    </font>
    <font>
      <sz val="11"/>
      <color indexed="8"/>
      <name val="楷体"/>
      <charset val="134"/>
    </font>
    <font>
      <sz val="9"/>
      <color indexed="8"/>
      <name val="楷体"/>
      <charset val="134"/>
    </font>
    <font>
      <sz val="11"/>
      <color indexed="8"/>
      <name val="华文楷体"/>
      <charset val="134"/>
    </font>
    <font>
      <sz val="11"/>
      <name val="黑体"/>
      <charset val="134"/>
    </font>
    <font>
      <sz val="11"/>
      <color theme="1"/>
      <name val="宋体"/>
      <charset val="134"/>
      <scheme val="major"/>
    </font>
    <font>
      <sz val="16"/>
      <name val="宋体"/>
      <charset val="134"/>
    </font>
    <font>
      <sz val="18"/>
      <name val="方正小标宋简体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u/>
      <sz val="12"/>
      <color indexed="12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  <font>
      <sz val="11"/>
      <color indexed="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2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4" borderId="14" applyNumberFormat="0" applyAlignment="0" applyProtection="0">
      <alignment vertical="center"/>
    </xf>
    <xf numFmtId="0" fontId="64" fillId="5" borderId="15" applyNumberFormat="0" applyAlignment="0" applyProtection="0">
      <alignment vertical="center"/>
    </xf>
    <xf numFmtId="0" fontId="65" fillId="5" borderId="14" applyNumberFormat="0" applyAlignment="0" applyProtection="0">
      <alignment vertical="center"/>
    </xf>
    <xf numFmtId="0" fontId="66" fillId="6" borderId="16" applyNumberFormat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70" fillId="8" borderId="0" applyNumberFormat="0" applyBorder="0" applyAlignment="0" applyProtection="0">
      <alignment vertical="center"/>
    </xf>
    <xf numFmtId="0" fontId="71" fillId="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77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78" fillId="43" borderId="20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80" fillId="40" borderId="0" applyNumberFormat="0" applyBorder="0" applyAlignment="0" applyProtection="0">
      <alignment vertical="center"/>
    </xf>
    <xf numFmtId="0" fontId="81" fillId="4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>
      <alignment vertical="center"/>
    </xf>
    <xf numFmtId="0" fontId="84" fillId="36" borderId="20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85" fillId="49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77" fillId="3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6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1" fillId="0" borderId="0"/>
    <xf numFmtId="0" fontId="8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" fillId="0" borderId="0"/>
    <xf numFmtId="0" fontId="88" fillId="50" borderId="22" applyNumberFormat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2" fillId="0" borderId="0">
      <alignment vertical="center"/>
    </xf>
    <xf numFmtId="0" fontId="90" fillId="0" borderId="0" applyNumberFormat="0" applyFill="0" applyBorder="0" applyAlignment="0" applyProtection="0">
      <alignment vertical="center"/>
    </xf>
    <xf numFmtId="0" fontId="77" fillId="36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91" fillId="50" borderId="22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77" fillId="52" borderId="0" applyNumberFormat="0" applyBorder="0" applyAlignment="0" applyProtection="0">
      <alignment vertical="center"/>
    </xf>
    <xf numFmtId="0" fontId="77" fillId="54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2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77" fillId="34" borderId="0" applyNumberFormat="0" applyBorder="0" applyAlignment="0" applyProtection="0">
      <alignment vertical="center"/>
    </xf>
    <xf numFmtId="0" fontId="22" fillId="0" borderId="0"/>
    <xf numFmtId="0" fontId="74" fillId="56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92" fillId="0" borderId="0">
      <alignment horizontal="centerContinuous" vertical="center"/>
    </xf>
    <xf numFmtId="0" fontId="0" fillId="0" borderId="0">
      <alignment vertical="center"/>
    </xf>
    <xf numFmtId="0" fontId="0" fillId="55" borderId="23" applyNumberFormat="0" applyFont="0" applyAlignment="0" applyProtection="0">
      <alignment vertical="center"/>
    </xf>
    <xf numFmtId="0" fontId="6" fillId="0" borderId="0">
      <alignment vertical="center"/>
    </xf>
    <xf numFmtId="0" fontId="31" fillId="49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7" fillId="4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94" fillId="0" borderId="25" applyNumberFormat="0" applyFill="0" applyAlignment="0" applyProtection="0">
      <alignment vertical="center"/>
    </xf>
    <xf numFmtId="180" fontId="3" fillId="0" borderId="1">
      <alignment vertical="center"/>
      <protection locked="0"/>
    </xf>
    <xf numFmtId="0" fontId="78" fillId="38" borderId="20" applyNumberFormat="0" applyAlignment="0" applyProtection="0">
      <alignment vertical="center"/>
    </xf>
    <xf numFmtId="0" fontId="0" fillId="0" borderId="0"/>
    <xf numFmtId="0" fontId="95" fillId="0" borderId="26" applyNumberFormat="0" applyFill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96" fillId="0" borderId="26" applyNumberFormat="0" applyFill="0" applyAlignment="0" applyProtection="0">
      <alignment vertical="center"/>
    </xf>
    <xf numFmtId="0" fontId="90" fillId="0" borderId="2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97" fillId="43" borderId="28" applyNumberFormat="0" applyAlignment="0" applyProtection="0">
      <alignment vertical="center"/>
    </xf>
    <xf numFmtId="0" fontId="98" fillId="0" borderId="0">
      <alignment vertical="center"/>
    </xf>
    <xf numFmtId="0" fontId="74" fillId="41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4" fillId="0" borderId="0"/>
    <xf numFmtId="0" fontId="100" fillId="0" borderId="0" applyNumberFormat="0" applyFill="0" applyBorder="0" applyAlignment="0" applyProtection="0">
      <alignment vertical="center"/>
    </xf>
    <xf numFmtId="0" fontId="99" fillId="0" borderId="29" applyNumberFormat="0" applyFill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9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03" fillId="0" borderId="0" applyNumberFormat="0" applyFill="0" applyBorder="0" applyAlignment="0" applyProtection="0">
      <alignment vertical="center"/>
    </xf>
    <xf numFmtId="1" fontId="83" fillId="0" borderId="0">
      <alignment vertical="center"/>
    </xf>
    <xf numFmtId="37" fontId="104" fillId="0" borderId="0">
      <alignment vertical="center"/>
    </xf>
    <xf numFmtId="37" fontId="104" fillId="0" borderId="0"/>
    <xf numFmtId="0" fontId="74" fillId="49" borderId="0" applyNumberFormat="0" applyBorder="0" applyAlignment="0" applyProtection="0">
      <alignment vertical="center"/>
    </xf>
    <xf numFmtId="181" fontId="105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/>
    <xf numFmtId="0" fontId="83" fillId="0" borderId="0"/>
    <xf numFmtId="0" fontId="31" fillId="0" borderId="0">
      <alignment vertical="center"/>
    </xf>
    <xf numFmtId="0" fontId="106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107" fillId="0" borderId="0" applyFill="0" applyBorder="0" applyAlignment="0"/>
    <xf numFmtId="184" fontId="105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0" fillId="0" borderId="0">
      <alignment vertical="center"/>
    </xf>
    <xf numFmtId="0" fontId="42" fillId="0" borderId="0">
      <alignment vertical="center"/>
    </xf>
    <xf numFmtId="2" fontId="109" fillId="0" borderId="0" applyProtection="0"/>
    <xf numFmtId="0" fontId="110" fillId="0" borderId="32" applyNumberFormat="0" applyAlignment="0" applyProtection="0">
      <alignment horizontal="left" vertical="center"/>
    </xf>
    <xf numFmtId="0" fontId="74" fillId="53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183" fontId="107" fillId="0" borderId="0" applyFill="0" applyBorder="0" applyAlignment="0">
      <alignment vertical="center"/>
    </xf>
    <xf numFmtId="41" fontId="83" fillId="0" borderId="0" applyFont="0" applyFill="0" applyBorder="0" applyAlignment="0" applyProtection="0"/>
    <xf numFmtId="184" fontId="105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83" fillId="0" borderId="0" applyFont="0" applyFill="0" applyBorder="0" applyAlignment="0" applyProtection="0"/>
    <xf numFmtId="181" fontId="105" fillId="0" borderId="0"/>
    <xf numFmtId="0" fontId="109" fillId="0" borderId="0" applyProtection="0">
      <alignment vertical="center"/>
    </xf>
    <xf numFmtId="0" fontId="109" fillId="0" borderId="0" applyProtection="0"/>
    <xf numFmtId="187" fontId="105" fillId="0" borderId="0">
      <alignment vertical="center"/>
    </xf>
    <xf numFmtId="187" fontId="105" fillId="0" borderId="0"/>
    <xf numFmtId="2" fontId="109" fillId="0" borderId="0" applyProtection="0">
      <alignment vertical="center"/>
    </xf>
    <xf numFmtId="0" fontId="110" fillId="0" borderId="33">
      <alignment horizontal="left" vertical="center"/>
    </xf>
    <xf numFmtId="0" fontId="106" fillId="0" borderId="0" applyProtection="0"/>
    <xf numFmtId="0" fontId="110" fillId="0" borderId="0" applyProtection="0">
      <alignment vertical="center"/>
    </xf>
    <xf numFmtId="0" fontId="110" fillId="0" borderId="0" applyProtection="0"/>
    <xf numFmtId="0" fontId="111" fillId="0" borderId="0">
      <alignment vertical="center"/>
    </xf>
    <xf numFmtId="0" fontId="109" fillId="0" borderId="34" applyProtection="0">
      <alignment vertical="center"/>
    </xf>
    <xf numFmtId="0" fontId="109" fillId="0" borderId="34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2" fillId="39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83" fillId="0" borderId="0"/>
    <xf numFmtId="0" fontId="83" fillId="0" borderId="0"/>
    <xf numFmtId="188" fontId="0" fillId="0" borderId="0" applyFont="0" applyFill="0" applyBorder="0" applyAlignment="0" applyProtection="0">
      <alignment vertical="center"/>
    </xf>
    <xf numFmtId="0" fontId="100" fillId="0" borderId="35" applyNumberFormat="0" applyFill="0" applyAlignment="0" applyProtection="0">
      <alignment vertical="center"/>
    </xf>
    <xf numFmtId="0" fontId="107" fillId="0" borderId="0"/>
    <xf numFmtId="0" fontId="83" fillId="0" borderId="0"/>
    <xf numFmtId="0" fontId="0" fillId="0" borderId="0">
      <alignment vertical="center"/>
    </xf>
    <xf numFmtId="0" fontId="97" fillId="38" borderId="28" applyNumberFormat="0" applyAlignment="0" applyProtection="0">
      <alignment vertical="center"/>
    </xf>
    <xf numFmtId="0" fontId="14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83" fillId="0" borderId="0"/>
    <xf numFmtId="0" fontId="83" fillId="0" borderId="0"/>
    <xf numFmtId="0" fontId="83" fillId="0" borderId="0"/>
    <xf numFmtId="0" fontId="0" fillId="0" borderId="0">
      <alignment vertical="center"/>
    </xf>
    <xf numFmtId="0" fontId="0" fillId="0" borderId="0">
      <alignment vertical="center"/>
    </xf>
    <xf numFmtId="0" fontId="11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77" fillId="48" borderId="0" applyNumberFormat="0" applyBorder="0" applyAlignment="0" applyProtection="0">
      <alignment vertical="center"/>
    </xf>
    <xf numFmtId="0" fontId="77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115" fillId="0" borderId="0">
      <alignment vertical="center"/>
    </xf>
    <xf numFmtId="1" fontId="3" fillId="0" borderId="1">
      <alignment vertical="center"/>
      <protection locked="0"/>
    </xf>
    <xf numFmtId="0" fontId="116" fillId="0" borderId="0">
      <alignment vertical="center"/>
    </xf>
    <xf numFmtId="0" fontId="116" fillId="0" borderId="0"/>
    <xf numFmtId="0" fontId="74" fillId="50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31" fillId="55" borderId="23" applyNumberFormat="0" applyFont="0" applyAlignment="0" applyProtection="0">
      <alignment vertical="center"/>
    </xf>
  </cellStyleXfs>
  <cellXfs count="361">
    <xf numFmtId="0" fontId="0" fillId="0" borderId="0" xfId="0" applyAlignment="1">
      <alignment vertical="center"/>
    </xf>
    <xf numFmtId="0" fontId="0" fillId="0" borderId="0" xfId="106" applyFont="1" applyAlignment="1"/>
    <xf numFmtId="0" fontId="1" fillId="0" borderId="0" xfId="106" applyFont="1" applyAlignment="1"/>
    <xf numFmtId="0" fontId="2" fillId="0" borderId="0" xfId="106" applyFont="1" applyAlignment="1">
      <alignment horizontal="center" vertical="center"/>
    </xf>
    <xf numFmtId="0" fontId="3" fillId="0" borderId="0" xfId="106" applyFont="1" applyAlignment="1"/>
    <xf numFmtId="0" fontId="4" fillId="0" borderId="0" xfId="106" applyFont="1" applyAlignment="1">
      <alignment horizontal="left" vertical="center"/>
    </xf>
    <xf numFmtId="0" fontId="3" fillId="0" borderId="0" xfId="106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0" xfId="106" applyFont="1" applyAlignment="1">
      <alignment horizontal="left" vertical="center" wrapText="1"/>
    </xf>
    <xf numFmtId="0" fontId="0" fillId="0" borderId="0" xfId="106" applyAlignment="1"/>
    <xf numFmtId="0" fontId="10" fillId="0" borderId="0" xfId="106" applyFont="1" applyAlignment="1">
      <alignment horizontal="center" vertical="center"/>
    </xf>
    <xf numFmtId="0" fontId="11" fillId="0" borderId="0" xfId="106" applyFont="1" applyAlignment="1">
      <alignment horizontal="left" vertical="center"/>
    </xf>
    <xf numFmtId="0" fontId="12" fillId="0" borderId="0" xfId="106" applyFont="1" applyBorder="1" applyAlignment="1">
      <alignment horizontal="right" vertical="center"/>
    </xf>
    <xf numFmtId="0" fontId="1" fillId="0" borderId="0" xfId="106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3" fillId="0" borderId="0" xfId="106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6" fillId="0" borderId="1" xfId="124" applyFont="1" applyFill="1" applyBorder="1" applyAlignment="1">
      <alignment horizontal="center" vertical="center" wrapText="1"/>
    </xf>
    <xf numFmtId="0" fontId="17" fillId="0" borderId="5" xfId="124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7" fillId="0" borderId="6" xfId="124" applyFont="1" applyFill="1" applyBorder="1" applyAlignment="1">
      <alignment horizontal="center" vertical="center" wrapText="1"/>
    </xf>
    <xf numFmtId="3" fontId="19" fillId="0" borderId="1" xfId="200" applyNumberFormat="1" applyFont="1" applyFill="1" applyBorder="1" applyAlignment="1" applyProtection="1">
      <alignment vertical="center" wrapText="1"/>
    </xf>
    <xf numFmtId="0" fontId="20" fillId="0" borderId="1" xfId="118" applyFont="1" applyFill="1" applyBorder="1" applyAlignment="1">
      <alignment horizontal="left" vertical="center" wrapText="1"/>
    </xf>
    <xf numFmtId="190" fontId="21" fillId="0" borderId="1" xfId="0" applyNumberFormat="1" applyFont="1" applyBorder="1" applyAlignment="1">
      <alignment horizontal="center" vertical="center" wrapText="1"/>
    </xf>
    <xf numFmtId="190" fontId="22" fillId="0" borderId="1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 indent="2"/>
    </xf>
    <xf numFmtId="3" fontId="20" fillId="0" borderId="1" xfId="200" applyNumberFormat="1" applyFont="1" applyFill="1" applyBorder="1" applyAlignment="1" applyProtection="1">
      <alignment vertical="center" wrapText="1"/>
    </xf>
    <xf numFmtId="190" fontId="22" fillId="0" borderId="1" xfId="1" applyNumberFormat="1" applyFont="1" applyFill="1" applyBorder="1" applyAlignment="1" applyProtection="1">
      <alignment horizontal="center" vertical="center" wrapText="1"/>
    </xf>
    <xf numFmtId="190" fontId="22" fillId="0" borderId="1" xfId="1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49" fontId="24" fillId="0" borderId="7" xfId="0" applyNumberFormat="1" applyFont="1" applyFill="1" applyBorder="1" applyAlignment="1">
      <alignment horizontal="left" vertical="center" wrapText="1"/>
    </xf>
    <xf numFmtId="191" fontId="24" fillId="0" borderId="7" xfId="0" applyNumberFormat="1" applyFont="1" applyFill="1" applyBorder="1" applyAlignment="1">
      <alignment horizontal="center" vertical="center" wrapText="1"/>
    </xf>
    <xf numFmtId="190" fontId="25" fillId="0" borderId="7" xfId="0" applyNumberFormat="1" applyFont="1" applyBorder="1" applyAlignment="1">
      <alignment horizontal="center" vertical="center" wrapText="1"/>
    </xf>
    <xf numFmtId="190" fontId="22" fillId="0" borderId="1" xfId="1" applyNumberFormat="1" applyFont="1" applyFill="1" applyBorder="1" applyAlignment="1" applyProtection="1">
      <alignment horizontal="center" vertical="center"/>
    </xf>
    <xf numFmtId="190" fontId="21" fillId="0" borderId="1" xfId="1" applyNumberFormat="1" applyFont="1" applyBorder="1" applyAlignment="1">
      <alignment horizontal="center" vertical="center" wrapText="1"/>
    </xf>
    <xf numFmtId="190" fontId="25" fillId="0" borderId="7" xfId="1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3" fontId="20" fillId="0" borderId="1" xfId="200" applyNumberFormat="1" applyFont="1" applyFill="1" applyBorder="1" applyAlignment="1" applyProtection="1">
      <alignment horizontal="left" vertical="center" wrapText="1"/>
    </xf>
    <xf numFmtId="190" fontId="25" fillId="0" borderId="3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indent="2"/>
    </xf>
    <xf numFmtId="190" fontId="22" fillId="0" borderId="3" xfId="1" applyNumberFormat="1" applyFont="1" applyFill="1" applyBorder="1" applyAlignment="1" applyProtection="1">
      <alignment horizontal="center" vertical="center"/>
    </xf>
    <xf numFmtId="191" fontId="25" fillId="0" borderId="7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190" fontId="25" fillId="0" borderId="8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190" fontId="2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0" xfId="196" applyFont="1" applyFill="1" applyAlignment="1"/>
    <xf numFmtId="0" fontId="1" fillId="0" borderId="0" xfId="196" applyFont="1" applyFill="1" applyAlignment="1">
      <alignment vertical="center"/>
    </xf>
    <xf numFmtId="0" fontId="26" fillId="0" borderId="0" xfId="196" applyNumberFormat="1" applyFont="1" applyFill="1" applyBorder="1" applyAlignment="1" applyProtection="1">
      <alignment horizontal="center" vertical="center"/>
    </xf>
    <xf numFmtId="0" fontId="0" fillId="0" borderId="0" xfId="196" applyNumberFormat="1" applyFont="1" applyFill="1" applyBorder="1" applyAlignment="1" applyProtection="1"/>
    <xf numFmtId="0" fontId="27" fillId="0" borderId="0" xfId="206" applyFont="1" applyFill="1" applyAlignment="1">
      <alignment vertical="center"/>
    </xf>
    <xf numFmtId="0" fontId="0" fillId="0" borderId="0" xfId="206" applyFont="1" applyFill="1" applyAlignment="1">
      <alignment vertical="center"/>
    </xf>
    <xf numFmtId="192" fontId="0" fillId="0" borderId="0" xfId="206" applyNumberFormat="1" applyFont="1" applyFill="1" applyAlignment="1">
      <alignment horizontal="right" vertical="center"/>
    </xf>
    <xf numFmtId="0" fontId="28" fillId="0" borderId="1" xfId="196" applyNumberFormat="1" applyFont="1" applyFill="1" applyBorder="1" applyAlignment="1" applyProtection="1">
      <alignment horizontal="center" vertical="center" wrapText="1"/>
    </xf>
    <xf numFmtId="192" fontId="18" fillId="0" borderId="1" xfId="206" applyNumberFormat="1" applyFont="1" applyFill="1" applyBorder="1" applyAlignment="1">
      <alignment horizontal="center" vertical="center" wrapText="1"/>
    </xf>
    <xf numFmtId="0" fontId="29" fillId="0" borderId="1" xfId="196" applyNumberFormat="1" applyFont="1" applyFill="1" applyBorder="1" applyAlignment="1" applyProtection="1">
      <alignment horizontal="left" vertical="center" wrapText="1"/>
    </xf>
    <xf numFmtId="193" fontId="29" fillId="0" borderId="1" xfId="196" applyNumberFormat="1" applyFont="1" applyFill="1" applyBorder="1" applyAlignment="1" applyProtection="1">
      <alignment vertical="center" wrapText="1"/>
    </xf>
    <xf numFmtId="180" fontId="18" fillId="0" borderId="1" xfId="186" applyNumberFormat="1" applyFont="1" applyFill="1" applyBorder="1" applyAlignment="1" applyProtection="1">
      <alignment vertical="center" wrapText="1"/>
    </xf>
    <xf numFmtId="49" fontId="3" fillId="0" borderId="1" xfId="203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94" fontId="3" fillId="0" borderId="1" xfId="187" applyNumberFormat="1" applyFont="1" applyBorder="1" applyAlignment="1">
      <alignment vertical="center"/>
    </xf>
    <xf numFmtId="49" fontId="3" fillId="0" borderId="1" xfId="155" applyNumberFormat="1" applyFont="1" applyFill="1" applyBorder="1" applyAlignment="1">
      <alignment vertical="center"/>
    </xf>
    <xf numFmtId="0" fontId="3" fillId="0" borderId="1" xfId="196" applyFont="1" applyFill="1" applyBorder="1" applyAlignment="1">
      <alignment vertical="center"/>
    </xf>
    <xf numFmtId="49" fontId="3" fillId="0" borderId="1" xfId="157" applyNumberFormat="1" applyFont="1" applyFill="1" applyBorder="1" applyAlignment="1">
      <alignment vertical="center"/>
    </xf>
    <xf numFmtId="49" fontId="3" fillId="0" borderId="1" xfId="195" applyNumberFormat="1" applyFont="1" applyFill="1" applyBorder="1" applyAlignment="1">
      <alignment vertical="center"/>
    </xf>
    <xf numFmtId="0" fontId="30" fillId="0" borderId="1" xfId="196" applyNumberFormat="1" applyFont="1" applyFill="1" applyBorder="1" applyAlignment="1" applyProtection="1">
      <alignment horizontal="left" vertical="center" wrapText="1"/>
    </xf>
    <xf numFmtId="49" fontId="3" fillId="0" borderId="1" xfId="159" applyNumberFormat="1" applyFont="1" applyFill="1" applyBorder="1" applyAlignment="1">
      <alignment vertical="center"/>
    </xf>
    <xf numFmtId="0" fontId="31" fillId="0" borderId="1" xfId="196" applyNumberFormat="1" applyFont="1" applyFill="1" applyBorder="1" applyAlignment="1" applyProtection="1">
      <alignment horizontal="left" vertical="center" wrapText="1"/>
    </xf>
    <xf numFmtId="49" fontId="3" fillId="0" borderId="1" xfId="191" applyNumberFormat="1" applyFont="1" applyFill="1" applyBorder="1" applyAlignment="1">
      <alignment vertical="center"/>
    </xf>
    <xf numFmtId="49" fontId="3" fillId="0" borderId="1" xfId="204" applyNumberFormat="1" applyFont="1" applyFill="1" applyBorder="1" applyAlignment="1">
      <alignment vertical="center"/>
    </xf>
    <xf numFmtId="49" fontId="3" fillId="0" borderId="1" xfId="156" applyNumberFormat="1" applyFont="1" applyFill="1" applyBorder="1" applyAlignment="1">
      <alignment vertical="center"/>
    </xf>
    <xf numFmtId="49" fontId="3" fillId="0" borderId="1" xfId="202" applyNumberFormat="1" applyFont="1" applyFill="1" applyBorder="1" applyAlignment="1">
      <alignment vertical="center"/>
    </xf>
    <xf numFmtId="49" fontId="3" fillId="0" borderId="1" xfId="190" applyNumberFormat="1" applyFont="1" applyFill="1" applyBorder="1" applyAlignment="1">
      <alignment vertical="center"/>
    </xf>
    <xf numFmtId="0" fontId="1" fillId="0" borderId="0" xfId="196" applyFont="1" applyFill="1" applyAlignment="1"/>
    <xf numFmtId="49" fontId="3" fillId="2" borderId="1" xfId="203" applyNumberFormat="1" applyFont="1" applyFill="1" applyBorder="1" applyAlignment="1">
      <alignment vertical="center"/>
    </xf>
    <xf numFmtId="3" fontId="3" fillId="0" borderId="1" xfId="206" applyNumberFormat="1" applyFont="1" applyFill="1" applyBorder="1" applyAlignment="1">
      <alignment horizontal="right" vertical="center"/>
    </xf>
    <xf numFmtId="10" fontId="3" fillId="0" borderId="1" xfId="196" applyNumberFormat="1" applyFont="1" applyFill="1" applyBorder="1" applyAlignment="1">
      <alignment vertical="center"/>
    </xf>
    <xf numFmtId="0" fontId="31" fillId="2" borderId="1" xfId="196" applyNumberFormat="1" applyFont="1" applyFill="1" applyBorder="1" applyAlignment="1" applyProtection="1">
      <alignment horizontal="left" vertical="center" wrapText="1"/>
    </xf>
    <xf numFmtId="0" fontId="0" fillId="0" borderId="1" xfId="196" applyFont="1" applyFill="1" applyBorder="1" applyAlignment="1">
      <alignment vertical="center"/>
    </xf>
    <xf numFmtId="0" fontId="32" fillId="0" borderId="0" xfId="206" applyFont="1" applyFill="1" applyAlignment="1">
      <alignment horizontal="center" vertical="center"/>
    </xf>
    <xf numFmtId="0" fontId="3" fillId="0" borderId="0" xfId="206" applyFont="1" applyFill="1" applyAlignment="1">
      <alignment vertical="center"/>
    </xf>
    <xf numFmtId="0" fontId="18" fillId="0" borderId="0" xfId="206" applyFont="1" applyFill="1" applyAlignment="1">
      <alignment vertical="center"/>
    </xf>
    <xf numFmtId="192" fontId="0" fillId="0" borderId="0" xfId="206" applyNumberFormat="1" applyFont="1" applyFill="1" applyAlignment="1">
      <alignment vertical="center"/>
    </xf>
    <xf numFmtId="0" fontId="1" fillId="0" borderId="0" xfId="206" applyFont="1" applyFill="1" applyAlignment="1">
      <alignment vertical="center"/>
    </xf>
    <xf numFmtId="0" fontId="2" fillId="0" borderId="0" xfId="206" applyFont="1" applyFill="1" applyAlignment="1">
      <alignment horizontal="center" vertical="center"/>
    </xf>
    <xf numFmtId="0" fontId="32" fillId="0" borderId="1" xfId="206" applyFont="1" applyFill="1" applyBorder="1" applyAlignment="1">
      <alignment horizontal="distributed" vertical="center" wrapText="1" indent="3"/>
    </xf>
    <xf numFmtId="3" fontId="3" fillId="0" borderId="1" xfId="0" applyNumberFormat="1" applyFont="1" applyBorder="1" applyAlignment="1">
      <alignment horizontal="right" vertical="center"/>
    </xf>
    <xf numFmtId="195" fontId="3" fillId="0" borderId="1" xfId="0" applyNumberFormat="1" applyFont="1" applyBorder="1" applyAlignment="1">
      <alignment horizontal="right" vertical="center"/>
    </xf>
    <xf numFmtId="0" fontId="7" fillId="0" borderId="0" xfId="206" applyFont="1" applyFill="1" applyAlignment="1">
      <alignment vertical="center"/>
    </xf>
    <xf numFmtId="0" fontId="30" fillId="0" borderId="1" xfId="196" applyNumberFormat="1" applyFont="1" applyFill="1" applyBorder="1" applyAlignment="1" applyProtection="1">
      <alignment horizontal="left" vertical="center" wrapText="1" indent="1"/>
    </xf>
    <xf numFmtId="0" fontId="31" fillId="0" borderId="1" xfId="196" applyNumberFormat="1" applyFont="1" applyFill="1" applyBorder="1" applyAlignment="1" applyProtection="1">
      <alignment horizontal="left" vertical="center" wrapText="1" indent="1"/>
    </xf>
    <xf numFmtId="192" fontId="3" fillId="0" borderId="1" xfId="206" applyNumberFormat="1" applyFont="1" applyFill="1" applyBorder="1" applyAlignment="1">
      <alignment horizontal="right" vertical="center"/>
    </xf>
    <xf numFmtId="196" fontId="18" fillId="0" borderId="1" xfId="0" applyNumberFormat="1" applyFont="1" applyBorder="1" applyAlignment="1">
      <alignment horizontal="right" vertical="center"/>
    </xf>
    <xf numFmtId="192" fontId="18" fillId="0" borderId="1" xfId="206" applyNumberFormat="1" applyFont="1" applyFill="1" applyBorder="1" applyAlignment="1">
      <alignment horizontal="right" vertical="center"/>
    </xf>
    <xf numFmtId="194" fontId="18" fillId="0" borderId="1" xfId="187" applyNumberFormat="1" applyFont="1" applyBorder="1" applyAlignment="1">
      <alignment vertical="center"/>
    </xf>
    <xf numFmtId="192" fontId="18" fillId="0" borderId="1" xfId="206" applyNumberFormat="1" applyFont="1" applyFill="1" applyBorder="1" applyAlignment="1">
      <alignment vertical="center"/>
    </xf>
    <xf numFmtId="196" fontId="31" fillId="0" borderId="1" xfId="149" applyNumberFormat="1" applyFont="1" applyFill="1" applyBorder="1" applyAlignment="1">
      <alignment horizontal="right" vertical="center"/>
    </xf>
    <xf numFmtId="196" fontId="3" fillId="0" borderId="1" xfId="0" applyNumberFormat="1" applyFont="1" applyBorder="1" applyAlignment="1">
      <alignment horizontal="center" vertical="center"/>
    </xf>
    <xf numFmtId="0" fontId="18" fillId="0" borderId="1" xfId="206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vertical="center"/>
    </xf>
    <xf numFmtId="0" fontId="18" fillId="0" borderId="1" xfId="206" applyFont="1" applyFill="1" applyBorder="1" applyAlignment="1">
      <alignment horizontal="distributed" vertical="center" wrapText="1" indent="3"/>
    </xf>
    <xf numFmtId="0" fontId="3" fillId="0" borderId="1" xfId="206" applyFont="1" applyFill="1" applyBorder="1" applyAlignment="1">
      <alignment vertical="center"/>
    </xf>
    <xf numFmtId="192" fontId="3" fillId="0" borderId="1" xfId="206" applyNumberFormat="1" applyFont="1" applyFill="1" applyBorder="1" applyAlignment="1">
      <alignment vertical="center"/>
    </xf>
    <xf numFmtId="0" fontId="29" fillId="0" borderId="1" xfId="196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26" fillId="0" borderId="0" xfId="149" applyFont="1" applyAlignment="1">
      <alignment horizontal="center" vertical="center"/>
    </xf>
    <xf numFmtId="0" fontId="31" fillId="0" borderId="0" xfId="149" applyBorder="1">
      <alignment vertical="center"/>
    </xf>
    <xf numFmtId="0" fontId="33" fillId="0" borderId="0" xfId="149" applyFont="1" applyBorder="1" applyAlignment="1">
      <alignment vertical="center"/>
    </xf>
    <xf numFmtId="0" fontId="33" fillId="0" borderId="0" xfId="149" applyFont="1" applyBorder="1" applyAlignment="1">
      <alignment horizontal="right" vertical="center"/>
    </xf>
    <xf numFmtId="0" fontId="34" fillId="0" borderId="1" xfId="149" applyFont="1" applyBorder="1" applyAlignment="1">
      <alignment horizontal="center" vertical="center" wrapText="1"/>
    </xf>
    <xf numFmtId="49" fontId="7" fillId="0" borderId="1" xfId="158" applyNumberFormat="1" applyFont="1" applyBorder="1"/>
    <xf numFmtId="0" fontId="34" fillId="0" borderId="1" xfId="149" applyFont="1" applyBorder="1">
      <alignment vertical="center"/>
    </xf>
    <xf numFmtId="0" fontId="35" fillId="0" borderId="1" xfId="149" applyFont="1" applyBorder="1">
      <alignment vertical="center"/>
    </xf>
    <xf numFmtId="49" fontId="7" fillId="0" borderId="1" xfId="158" applyNumberFormat="1" applyFont="1" applyBorder="1" applyAlignment="1">
      <alignment horizontal="left" indent="2"/>
    </xf>
    <xf numFmtId="197" fontId="7" fillId="0" borderId="1" xfId="0" applyNumberFormat="1" applyFont="1" applyBorder="1" applyAlignment="1">
      <alignment vertical="center"/>
    </xf>
    <xf numFmtId="49" fontId="7" fillId="0" borderId="1" xfId="158" applyNumberFormat="1" applyFont="1" applyBorder="1" applyAlignment="1"/>
    <xf numFmtId="197" fontId="8" fillId="0" borderId="1" xfId="0" applyNumberFormat="1" applyFont="1" applyBorder="1" applyAlignment="1">
      <alignment vertical="center"/>
    </xf>
    <xf numFmtId="0" fontId="34" fillId="0" borderId="1" xfId="149" applyFont="1" applyBorder="1" applyAlignment="1">
      <alignment horizontal="center" vertical="center"/>
    </xf>
    <xf numFmtId="0" fontId="35" fillId="0" borderId="1" xfId="149" applyFont="1" applyBorder="1" applyAlignment="1">
      <alignment horizontal="left" vertical="center"/>
    </xf>
    <xf numFmtId="197" fontId="35" fillId="0" borderId="1" xfId="149" applyNumberFormat="1" applyFont="1" applyBorder="1">
      <alignment vertical="center"/>
    </xf>
    <xf numFmtId="0" fontId="35" fillId="0" borderId="1" xfId="149" applyFont="1" applyBorder="1" applyAlignment="1">
      <alignment vertical="center"/>
    </xf>
    <xf numFmtId="0" fontId="35" fillId="0" borderId="1" xfId="149" applyFont="1" applyBorder="1" applyAlignment="1">
      <alignment horizontal="left" vertical="center" indent="2"/>
    </xf>
    <xf numFmtId="197" fontId="34" fillId="0" borderId="1" xfId="149" applyNumberFormat="1" applyFont="1" applyBorder="1">
      <alignment vertical="center"/>
    </xf>
    <xf numFmtId="0" fontId="35" fillId="2" borderId="1" xfId="149" applyFont="1" applyFill="1" applyBorder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6" fillId="0" borderId="0" xfId="149" applyFont="1" applyFill="1" applyAlignment="1">
      <alignment horizontal="center" vertical="center"/>
    </xf>
    <xf numFmtId="0" fontId="31" fillId="0" borderId="0" xfId="149" applyFill="1" applyBorder="1">
      <alignment vertical="center"/>
    </xf>
    <xf numFmtId="0" fontId="33" fillId="0" borderId="0" xfId="149" applyFont="1" applyFill="1" applyBorder="1" applyAlignment="1">
      <alignment vertical="center"/>
    </xf>
    <xf numFmtId="0" fontId="33" fillId="0" borderId="0" xfId="149" applyFont="1" applyFill="1" applyBorder="1" applyAlignment="1">
      <alignment horizontal="right" vertical="center"/>
    </xf>
    <xf numFmtId="0" fontId="36" fillId="0" borderId="1" xfId="149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5" fillId="0" borderId="1" xfId="149" applyFont="1" applyFill="1" applyBorder="1">
      <alignment vertical="center"/>
    </xf>
    <xf numFmtId="197" fontId="35" fillId="0" borderId="1" xfId="149" applyNumberFormat="1" applyFont="1" applyFill="1" applyBorder="1">
      <alignment vertical="center"/>
    </xf>
    <xf numFmtId="0" fontId="34" fillId="0" borderId="1" xfId="149" applyFont="1" applyFill="1" applyBorder="1" applyAlignment="1">
      <alignment horizontal="center" vertical="center"/>
    </xf>
    <xf numFmtId="0" fontId="34" fillId="0" borderId="1" xfId="149" applyFont="1" applyFill="1" applyBorder="1">
      <alignment vertical="center"/>
    </xf>
    <xf numFmtId="197" fontId="34" fillId="0" borderId="1" xfId="149" applyNumberFormat="1" applyFont="1" applyFill="1" applyBorder="1">
      <alignment vertical="center"/>
    </xf>
    <xf numFmtId="0" fontId="33" fillId="0" borderId="0" xfId="149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1" fillId="0" borderId="0" xfId="149">
      <alignment vertical="center"/>
    </xf>
    <xf numFmtId="0" fontId="36" fillId="0" borderId="1" xfId="149" applyFont="1" applyBorder="1" applyAlignment="1">
      <alignment horizontal="center" vertical="center"/>
    </xf>
    <xf numFmtId="0" fontId="37" fillId="0" borderId="9" xfId="0" applyFont="1" applyBorder="1" applyAlignment="1">
      <alignment horizontal="left" vertical="center" wrapText="1"/>
    </xf>
    <xf numFmtId="0" fontId="31" fillId="0" borderId="0" xfId="149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3" fillId="0" borderId="0" xfId="149" applyFont="1" applyFill="1" applyBorder="1" applyAlignment="1">
      <alignment horizontal="center" vertical="center"/>
    </xf>
    <xf numFmtId="0" fontId="31" fillId="0" borderId="0" xfId="149" applyFill="1" applyBorder="1" applyAlignment="1">
      <alignment horizontal="center" vertical="center"/>
    </xf>
    <xf numFmtId="0" fontId="36" fillId="0" borderId="1" xfId="149" applyFont="1" applyFill="1" applyBorder="1" applyAlignment="1">
      <alignment horizontal="center" vertical="center"/>
    </xf>
    <xf numFmtId="43" fontId="35" fillId="0" borderId="1" xfId="1" applyFont="1" applyFill="1" applyBorder="1" applyAlignment="1">
      <alignment horizontal="center" vertical="center"/>
    </xf>
    <xf numFmtId="3" fontId="38" fillId="0" borderId="1" xfId="200" applyNumberFormat="1" applyFont="1" applyFill="1" applyBorder="1" applyAlignment="1" applyProtection="1">
      <alignment vertical="center"/>
    </xf>
    <xf numFmtId="43" fontId="7" fillId="0" borderId="1" xfId="1" applyFont="1" applyFill="1" applyBorder="1" applyAlignment="1">
      <alignment horizontal="center" vertical="center"/>
    </xf>
    <xf numFmtId="3" fontId="39" fillId="0" borderId="1" xfId="200" applyNumberFormat="1" applyFont="1" applyFill="1" applyBorder="1" applyAlignment="1" applyProtection="1">
      <alignment vertical="center"/>
    </xf>
    <xf numFmtId="43" fontId="7" fillId="0" borderId="1" xfId="1" applyFont="1" applyFill="1" applyBorder="1" applyAlignment="1" applyProtection="1">
      <alignment horizontal="center" vertical="center"/>
      <protection locked="0"/>
    </xf>
    <xf numFmtId="3" fontId="19" fillId="0" borderId="1" xfId="200" applyNumberFormat="1" applyFont="1" applyFill="1" applyBorder="1" applyAlignment="1" applyProtection="1">
      <alignment vertical="center"/>
    </xf>
    <xf numFmtId="3" fontId="40" fillId="0" borderId="1" xfId="200" applyNumberFormat="1" applyFont="1" applyFill="1" applyBorder="1" applyAlignment="1" applyProtection="1">
      <alignment vertical="center"/>
    </xf>
    <xf numFmtId="43" fontId="34" fillId="0" borderId="1" xfId="1" applyFont="1" applyFill="1" applyBorder="1" applyAlignment="1">
      <alignment horizontal="center" vertical="center"/>
    </xf>
    <xf numFmtId="0" fontId="35" fillId="0" borderId="1" xfId="149" applyFont="1" applyFill="1" applyBorder="1" applyAlignment="1">
      <alignment horizontal="left" vertical="center" indent="2"/>
    </xf>
    <xf numFmtId="43" fontId="0" fillId="0" borderId="1" xfId="1" applyFont="1" applyFill="1" applyBorder="1" applyAlignment="1">
      <alignment horizontal="center" vertical="center"/>
    </xf>
    <xf numFmtId="43" fontId="32" fillId="0" borderId="1" xfId="1" applyFont="1" applyFill="1" applyBorder="1" applyAlignment="1">
      <alignment horizontal="center" vertical="center"/>
    </xf>
    <xf numFmtId="0" fontId="8" fillId="0" borderId="1" xfId="124" applyFont="1" applyFill="1" applyBorder="1" applyAlignment="1">
      <alignment horizontal="center" vertical="center" wrapText="1"/>
    </xf>
    <xf numFmtId="0" fontId="34" fillId="0" borderId="1" xfId="149" applyFont="1" applyBorder="1" applyAlignment="1">
      <alignment horizontal="left" vertical="center"/>
    </xf>
    <xf numFmtId="43" fontId="8" fillId="0" borderId="1" xfId="1" applyFont="1" applyFill="1" applyBorder="1" applyAlignment="1">
      <alignment horizontal="center" vertical="center" wrapText="1"/>
    </xf>
    <xf numFmtId="197" fontId="16" fillId="0" borderId="1" xfId="0" applyNumberFormat="1" applyFont="1" applyBorder="1" applyAlignment="1">
      <alignment horizontal="right" vertical="center" wrapText="1"/>
    </xf>
    <xf numFmtId="3" fontId="7" fillId="0" borderId="1" xfId="201" applyNumberFormat="1" applyFont="1" applyFill="1" applyBorder="1" applyAlignment="1" applyProtection="1">
      <alignment vertical="center"/>
    </xf>
    <xf numFmtId="43" fontId="35" fillId="0" borderId="1" xfId="1" applyFont="1" applyBorder="1" applyAlignment="1">
      <alignment horizontal="center" vertical="center"/>
    </xf>
    <xf numFmtId="43" fontId="22" fillId="0" borderId="1" xfId="1" applyFont="1" applyBorder="1" applyAlignment="1">
      <alignment horizontal="center" vertical="center" wrapText="1"/>
    </xf>
    <xf numFmtId="43" fontId="31" fillId="0" borderId="1" xfId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197" fontId="19" fillId="0" borderId="1" xfId="0" applyNumberFormat="1" applyFont="1" applyBorder="1" applyAlignment="1">
      <alignment horizontal="right" vertical="center" wrapText="1"/>
    </xf>
    <xf numFmtId="43" fontId="34" fillId="0" borderId="1" xfId="1" applyFont="1" applyBorder="1" applyAlignment="1">
      <alignment horizontal="center" vertical="center"/>
    </xf>
    <xf numFmtId="43" fontId="31" fillId="0" borderId="1" xfId="123" applyFont="1" applyFill="1" applyBorder="1" applyAlignment="1">
      <alignment horizontal="center" vertical="center"/>
    </xf>
    <xf numFmtId="43" fontId="35" fillId="0" borderId="1" xfId="123" applyFont="1" applyBorder="1" applyAlignment="1">
      <alignment horizontal="center" vertical="center"/>
    </xf>
    <xf numFmtId="43" fontId="34" fillId="2" borderId="1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6" fillId="0" borderId="1" xfId="149" applyFont="1" applyBorder="1" applyAlignment="1">
      <alignment horizontal="center" vertical="center" wrapText="1"/>
    </xf>
    <xf numFmtId="197" fontId="35" fillId="0" borderId="1" xfId="149" applyNumberFormat="1" applyFont="1" applyBorder="1" applyAlignment="1">
      <alignment horizontal="right" vertical="center"/>
    </xf>
    <xf numFmtId="0" fontId="35" fillId="0" borderId="1" xfId="149" applyFont="1" applyBorder="1" applyAlignment="1">
      <alignment horizontal="right" vertical="center"/>
    </xf>
    <xf numFmtId="43" fontId="29" fillId="0" borderId="1" xfId="1" applyFont="1" applyFill="1" applyBorder="1" applyAlignment="1">
      <alignment horizontal="center" vertical="center"/>
    </xf>
    <xf numFmtId="197" fontId="34" fillId="0" borderId="1" xfId="149" applyNumberFormat="1" applyFont="1" applyBorder="1" applyAlignment="1">
      <alignment horizontal="right" vertical="center"/>
    </xf>
    <xf numFmtId="0" fontId="31" fillId="0" borderId="0" xfId="149" applyFont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 wrapText="1"/>
    </xf>
    <xf numFmtId="197" fontId="16" fillId="0" borderId="1" xfId="0" applyNumberFormat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right" vertical="center" wrapText="1"/>
    </xf>
    <xf numFmtId="43" fontId="31" fillId="0" borderId="1" xfId="1" applyFont="1" applyFill="1" applyBorder="1" applyAlignment="1">
      <alignment vertical="center"/>
    </xf>
    <xf numFmtId="197" fontId="19" fillId="0" borderId="1" xfId="0" applyNumberFormat="1" applyFont="1" applyBorder="1" applyAlignment="1">
      <alignment horizontal="center" vertical="center" wrapText="1"/>
    </xf>
    <xf numFmtId="43" fontId="35" fillId="0" borderId="1" xfId="1" applyFont="1" applyBorder="1">
      <alignment vertical="center"/>
    </xf>
    <xf numFmtId="43" fontId="34" fillId="0" borderId="1" xfId="1" applyFont="1" applyBorder="1">
      <alignment vertical="center"/>
    </xf>
    <xf numFmtId="43" fontId="31" fillId="0" borderId="1" xfId="123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8" fillId="0" borderId="1" xfId="13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125" applyFont="1" applyFill="1" applyBorder="1" applyAlignment="1">
      <alignment horizontal="center" vertical="center"/>
    </xf>
    <xf numFmtId="197" fontId="7" fillId="0" borderId="1" xfId="0" applyNumberFormat="1" applyFont="1" applyFill="1" applyBorder="1">
      <alignment vertical="center"/>
    </xf>
    <xf numFmtId="43" fontId="0" fillId="0" borderId="0" xfId="0" applyNumberFormat="1" applyFill="1">
      <alignment vertical="center"/>
    </xf>
    <xf numFmtId="0" fontId="7" fillId="0" borderId="1" xfId="125" applyFont="1" applyFill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0" fontId="7" fillId="0" borderId="1" xfId="125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1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111" applyAlignment="1">
      <alignment vertical="center"/>
    </xf>
    <xf numFmtId="0" fontId="0" fillId="0" borderId="0" xfId="11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160" applyFont="1" applyAlignment="1">
      <alignment horizontal="center" vertical="center"/>
    </xf>
    <xf numFmtId="0" fontId="0" fillId="0" borderId="0" xfId="146" applyAlignment="1">
      <alignment horizontal="center" vertical="center"/>
    </xf>
    <xf numFmtId="0" fontId="3" fillId="0" borderId="0" xfId="146" applyFont="1" applyAlignment="1">
      <alignment horizontal="center" vertical="center"/>
    </xf>
    <xf numFmtId="0" fontId="18" fillId="0" borderId="1" xfId="146" applyFont="1" applyBorder="1" applyAlignment="1">
      <alignment horizontal="center" vertical="center"/>
    </xf>
    <xf numFmtId="0" fontId="3" fillId="0" borderId="1" xfId="146" applyFont="1" applyBorder="1" applyAlignment="1">
      <alignment horizontal="left" vertical="center"/>
    </xf>
    <xf numFmtId="0" fontId="3" fillId="0" borderId="1" xfId="146" applyFont="1" applyBorder="1" applyAlignment="1">
      <alignment horizontal="center" vertical="center"/>
    </xf>
    <xf numFmtId="0" fontId="0" fillId="0" borderId="9" xfId="146" applyFont="1" applyBorder="1" applyAlignment="1">
      <alignment vertical="center" wrapText="1"/>
    </xf>
    <xf numFmtId="0" fontId="0" fillId="0" borderId="9" xfId="146" applyBorder="1" applyAlignment="1">
      <alignment vertical="center" wrapText="1"/>
    </xf>
    <xf numFmtId="0" fontId="0" fillId="0" borderId="0" xfId="160" applyFont="1" applyAlignment="1">
      <alignment horizontal="center" vertical="center"/>
    </xf>
    <xf numFmtId="0" fontId="8" fillId="0" borderId="1" xfId="160" applyFont="1" applyBorder="1" applyAlignment="1">
      <alignment horizontal="center" vertical="center" wrapText="1"/>
    </xf>
    <xf numFmtId="0" fontId="8" fillId="0" borderId="1" xfId="160" applyFont="1" applyBorder="1">
      <alignment vertical="center"/>
    </xf>
    <xf numFmtId="0" fontId="7" fillId="0" borderId="1" xfId="160" applyFont="1" applyBorder="1" applyAlignment="1">
      <alignment horizontal="center" vertical="center"/>
    </xf>
    <xf numFmtId="0" fontId="7" fillId="0" borderId="1" xfId="160" applyFont="1" applyBorder="1" applyAlignment="1">
      <alignment horizontal="left" vertical="center" indent="1"/>
    </xf>
    <xf numFmtId="0" fontId="7" fillId="2" borderId="1" xfId="160" applyFont="1" applyFill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wrapText="1"/>
    </xf>
    <xf numFmtId="0" fontId="41" fillId="0" borderId="0" xfId="88" applyFont="1" applyFill="1">
      <alignment vertical="center"/>
    </xf>
    <xf numFmtId="0" fontId="42" fillId="0" borderId="0" xfId="88" applyFill="1">
      <alignment vertical="center"/>
    </xf>
    <xf numFmtId="0" fontId="42" fillId="0" borderId="0" xfId="88" applyFill="1" applyAlignment="1">
      <alignment horizontal="center" vertical="center"/>
    </xf>
    <xf numFmtId="0" fontId="43" fillId="0" borderId="0" xfId="88" applyFont="1" applyFill="1">
      <alignment vertical="center"/>
    </xf>
    <xf numFmtId="0" fontId="26" fillId="0" borderId="0" xfId="88" applyFont="1" applyFill="1" applyAlignment="1">
      <alignment horizontal="center" vertical="center"/>
    </xf>
    <xf numFmtId="0" fontId="42" fillId="0" borderId="0" xfId="88" applyFill="1" applyAlignment="1">
      <alignment horizontal="left" vertical="center" wrapText="1"/>
    </xf>
    <xf numFmtId="0" fontId="33" fillId="0" borderId="0" xfId="88" applyFont="1" applyFill="1" applyAlignment="1">
      <alignment horizontal="center" vertical="center"/>
    </xf>
    <xf numFmtId="0" fontId="34" fillId="0" borderId="1" xfId="88" applyFont="1" applyFill="1" applyBorder="1" applyAlignment="1">
      <alignment horizontal="center" vertical="center" wrapText="1"/>
    </xf>
    <xf numFmtId="198" fontId="8" fillId="0" borderId="1" xfId="124" applyNumberFormat="1" applyFont="1" applyFill="1" applyBorder="1" applyAlignment="1">
      <alignment horizontal="center" vertical="center" wrapText="1"/>
    </xf>
    <xf numFmtId="197" fontId="8" fillId="0" borderId="1" xfId="0" applyNumberFormat="1" applyFont="1" applyFill="1" applyBorder="1" applyAlignment="1">
      <alignment horizontal="center" vertical="center" wrapText="1"/>
    </xf>
    <xf numFmtId="49" fontId="8" fillId="0" borderId="1" xfId="148" applyNumberFormat="1" applyFont="1" applyFill="1" applyBorder="1" applyAlignment="1">
      <alignment horizontal="left" vertical="center" wrapText="1"/>
    </xf>
    <xf numFmtId="197" fontId="0" fillId="0" borderId="10" xfId="0" applyNumberFormat="1" applyFont="1" applyFill="1" applyBorder="1" applyAlignment="1" applyProtection="1">
      <alignment horizontal="center" vertical="center" wrapText="1"/>
    </xf>
    <xf numFmtId="49" fontId="7" fillId="0" borderId="1" xfId="148" applyNumberFormat="1" applyFont="1" applyFill="1" applyBorder="1" applyAlignment="1">
      <alignment horizontal="left" vertical="center" wrapText="1"/>
    </xf>
    <xf numFmtId="197" fontId="0" fillId="0" borderId="1" xfId="0" applyNumberFormat="1" applyFont="1" applyFill="1" applyBorder="1" applyAlignment="1" applyProtection="1">
      <alignment horizontal="center" vertical="center" wrapText="1"/>
    </xf>
    <xf numFmtId="0" fontId="24" fillId="0" borderId="0" xfId="88" applyFont="1" applyFill="1">
      <alignment vertical="center"/>
    </xf>
    <xf numFmtId="197" fontId="0" fillId="0" borderId="5" xfId="0" applyNumberFormat="1" applyFont="1" applyFill="1" applyBorder="1" applyAlignment="1" applyProtection="1">
      <alignment horizontal="center" vertical="center" wrapText="1"/>
    </xf>
    <xf numFmtId="197" fontId="23" fillId="0" borderId="7" xfId="0" applyNumberFormat="1" applyFont="1" applyFill="1" applyBorder="1" applyAlignment="1">
      <alignment horizontal="center" vertical="center" wrapText="1"/>
    </xf>
    <xf numFmtId="0" fontId="42" fillId="0" borderId="1" xfId="88" applyFill="1" applyBorder="1" applyAlignment="1">
      <alignment horizontal="center" vertical="center"/>
    </xf>
    <xf numFmtId="0" fontId="44" fillId="0" borderId="0" xfId="88" applyFont="1" applyFill="1">
      <alignment vertical="center"/>
    </xf>
    <xf numFmtId="0" fontId="45" fillId="0" borderId="0" xfId="88" applyFont="1" applyFill="1" applyAlignment="1">
      <alignment horizontal="center" vertical="center"/>
    </xf>
    <xf numFmtId="0" fontId="42" fillId="0" borderId="0" xfId="161" applyFill="1">
      <alignment vertical="center"/>
    </xf>
    <xf numFmtId="0" fontId="42" fillId="0" borderId="0" xfId="161" applyFill="1" applyAlignment="1">
      <alignment horizontal="center" vertical="center"/>
    </xf>
    <xf numFmtId="0" fontId="43" fillId="0" borderId="0" xfId="161" applyFont="1" applyFill="1">
      <alignment vertical="center"/>
    </xf>
    <xf numFmtId="0" fontId="26" fillId="0" borderId="0" xfId="16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34" fillId="0" borderId="1" xfId="161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 applyProtection="1">
      <alignment horizontal="center" vertical="center" wrapText="1"/>
    </xf>
    <xf numFmtId="197" fontId="7" fillId="0" borderId="1" xfId="0" applyNumberFormat="1" applyFont="1" applyFill="1" applyBorder="1" applyAlignment="1">
      <alignment horizontal="center" vertical="center" wrapText="1"/>
    </xf>
    <xf numFmtId="0" fontId="35" fillId="0" borderId="1" xfId="194" applyFont="1" applyFill="1" applyBorder="1" applyAlignment="1">
      <alignment horizontal="left" vertical="center"/>
    </xf>
    <xf numFmtId="4" fontId="0" fillId="0" borderId="1" xfId="0" applyNumberFormat="1" applyFont="1" applyFill="1" applyBorder="1" applyAlignment="1" applyProtection="1">
      <alignment horizontal="center" vertical="center" wrapText="1"/>
    </xf>
    <xf numFmtId="49" fontId="14" fillId="0" borderId="0" xfId="147" applyNumberFormat="1" applyFont="1" applyFill="1"/>
    <xf numFmtId="1" fontId="42" fillId="0" borderId="0" xfId="161" applyNumberFormat="1" applyFill="1">
      <alignment vertical="center"/>
    </xf>
    <xf numFmtId="1" fontId="24" fillId="0" borderId="0" xfId="161" applyNumberFormat="1" applyFont="1" applyFill="1">
      <alignment vertical="center"/>
    </xf>
    <xf numFmtId="0" fontId="46" fillId="0" borderId="9" xfId="161" applyFont="1" applyFill="1" applyBorder="1" applyAlignment="1">
      <alignment horizontal="left" vertical="center" wrapText="1"/>
    </xf>
    <xf numFmtId="0" fontId="46" fillId="0" borderId="9" xfId="16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90" fontId="0" fillId="0" borderId="0" xfId="0" applyNumberFormat="1" applyFill="1" applyAlignment="1">
      <alignment horizontal="center" vertical="center"/>
    </xf>
    <xf numFmtId="0" fontId="1" fillId="0" borderId="0" xfId="124" applyFont="1" applyFill="1"/>
    <xf numFmtId="190" fontId="0" fillId="0" borderId="0" xfId="124" applyNumberFormat="1" applyFill="1" applyAlignment="1">
      <alignment horizontal="center"/>
    </xf>
    <xf numFmtId="0" fontId="2" fillId="0" borderId="0" xfId="124" applyFont="1" applyFill="1" applyAlignment="1">
      <alignment horizontal="center"/>
    </xf>
    <xf numFmtId="0" fontId="1" fillId="0" borderId="0" xfId="124" applyFont="1" applyFill="1" applyAlignment="1">
      <alignment vertical="center"/>
    </xf>
    <xf numFmtId="190" fontId="16" fillId="0" borderId="1" xfId="124" applyNumberFormat="1" applyFont="1" applyFill="1" applyBorder="1" applyAlignment="1">
      <alignment horizontal="center" vertical="center" wrapText="1"/>
    </xf>
    <xf numFmtId="3" fontId="19" fillId="0" borderId="1" xfId="200" applyNumberFormat="1" applyFont="1" applyFill="1" applyBorder="1" applyAlignment="1" applyProtection="1">
      <alignment horizontal="left" vertical="center"/>
    </xf>
    <xf numFmtId="43" fontId="19" fillId="0" borderId="1" xfId="1" applyFont="1" applyFill="1" applyBorder="1" applyAlignment="1">
      <alignment horizontal="center" vertical="center" wrapText="1"/>
    </xf>
    <xf numFmtId="197" fontId="1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indent="2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43" fontId="19" fillId="0" borderId="1" xfId="1" applyNumberFormat="1" applyFont="1" applyFill="1" applyBorder="1" applyAlignment="1">
      <alignment horizontal="center" vertical="center" wrapText="1"/>
    </xf>
    <xf numFmtId="3" fontId="19" fillId="0" borderId="1" xfId="200" applyNumberFormat="1" applyFont="1" applyFill="1" applyBorder="1" applyAlignment="1" applyProtection="1">
      <alignment horizontal="left" vertical="center" indent="2"/>
    </xf>
    <xf numFmtId="3" fontId="19" fillId="0" borderId="1" xfId="136" applyNumberFormat="1" applyFont="1" applyFill="1" applyBorder="1" applyAlignment="1" applyProtection="1">
      <alignment vertical="center"/>
    </xf>
    <xf numFmtId="0" fontId="19" fillId="0" borderId="1" xfId="124" applyFont="1" applyFill="1" applyBorder="1" applyAlignment="1">
      <alignment horizontal="left" vertical="center" wrapText="1" indent="2"/>
    </xf>
    <xf numFmtId="43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124" applyFont="1" applyFill="1" applyBorder="1" applyAlignment="1">
      <alignment horizontal="left" vertical="center" wrapText="1" indent="2"/>
    </xf>
    <xf numFmtId="0" fontId="0" fillId="0" borderId="1" xfId="0" applyFont="1" applyFill="1" applyBorder="1" applyAlignment="1">
      <alignment vertical="center"/>
    </xf>
    <xf numFmtId="0" fontId="16" fillId="0" borderId="1" xfId="118" applyFont="1" applyFill="1" applyBorder="1" applyAlignment="1">
      <alignment horizontal="center" vertical="center"/>
    </xf>
    <xf numFmtId="1" fontId="16" fillId="0" borderId="1" xfId="118" applyNumberFormat="1" applyFont="1" applyFill="1" applyBorder="1" applyAlignment="1" applyProtection="1">
      <alignment vertical="center"/>
      <protection locked="0"/>
    </xf>
    <xf numFmtId="1" fontId="19" fillId="0" borderId="1" xfId="118" applyNumberFormat="1" applyFont="1" applyFill="1" applyBorder="1" applyAlignment="1" applyProtection="1">
      <alignment horizontal="left" vertical="center"/>
      <protection locked="0"/>
    </xf>
    <xf numFmtId="43" fontId="7" fillId="0" borderId="1" xfId="1" applyFont="1" applyFill="1" applyBorder="1" applyAlignment="1">
      <alignment horizontal="center" vertical="center" wrapText="1"/>
    </xf>
    <xf numFmtId="1" fontId="19" fillId="0" borderId="1" xfId="118" applyNumberFormat="1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>
      <alignment vertical="center"/>
    </xf>
    <xf numFmtId="0" fontId="19" fillId="0" borderId="1" xfId="118" applyNumberFormat="1" applyFont="1" applyFill="1" applyBorder="1" applyAlignment="1" applyProtection="1">
      <alignment vertical="center"/>
      <protection locked="0"/>
    </xf>
    <xf numFmtId="0" fontId="19" fillId="0" borderId="1" xfId="118" applyFont="1" applyFill="1" applyBorder="1"/>
    <xf numFmtId="0" fontId="13" fillId="0" borderId="0" xfId="0" applyFont="1" applyFill="1" applyAlignment="1">
      <alignment horizontal="center" vertical="center" wrapText="1"/>
    </xf>
    <xf numFmtId="0" fontId="0" fillId="0" borderId="0" xfId="124" applyFill="1" applyAlignment="1">
      <alignment horizontal="center"/>
    </xf>
    <xf numFmtId="0" fontId="8" fillId="0" borderId="2" xfId="124" applyFont="1" applyFill="1" applyBorder="1" applyAlignment="1">
      <alignment horizontal="center" vertical="center" wrapText="1"/>
    </xf>
    <xf numFmtId="0" fontId="34" fillId="0" borderId="2" xfId="149" applyFont="1" applyFill="1" applyBorder="1">
      <alignment vertical="center"/>
    </xf>
    <xf numFmtId="0" fontId="35" fillId="0" borderId="2" xfId="149" applyFont="1" applyFill="1" applyBorder="1">
      <alignment vertical="center"/>
    </xf>
    <xf numFmtId="0" fontId="24" fillId="0" borderId="0" xfId="0" applyFont="1" applyFill="1" applyAlignment="1">
      <alignment vertical="center"/>
    </xf>
    <xf numFmtId="0" fontId="47" fillId="0" borderId="2" xfId="124" applyFont="1" applyFill="1" applyBorder="1" applyAlignment="1">
      <alignment horizontal="center" vertical="center"/>
    </xf>
    <xf numFmtId="1" fontId="8" fillId="0" borderId="2" xfId="124" applyNumberFormat="1" applyFont="1" applyFill="1" applyBorder="1" applyAlignment="1" applyProtection="1">
      <alignment vertical="center"/>
      <protection locked="0"/>
    </xf>
    <xf numFmtId="1" fontId="7" fillId="0" borderId="2" xfId="124" applyNumberFormat="1" applyFont="1" applyFill="1" applyBorder="1" applyAlignment="1" applyProtection="1">
      <alignment horizontal="left" vertical="center"/>
      <protection locked="0"/>
    </xf>
    <xf numFmtId="1" fontId="7" fillId="0" borderId="2" xfId="124" applyNumberFormat="1" applyFont="1" applyFill="1" applyBorder="1" applyAlignment="1" applyProtection="1">
      <alignment horizontal="left" vertical="center" indent="1"/>
      <protection locked="0"/>
    </xf>
    <xf numFmtId="0" fontId="7" fillId="0" borderId="2" xfId="124" applyFont="1" applyFill="1" applyBorder="1" applyAlignment="1">
      <alignment horizontal="left" vertical="center"/>
    </xf>
    <xf numFmtId="1" fontId="7" fillId="0" borderId="2" xfId="124" applyNumberFormat="1" applyFont="1" applyFill="1" applyBorder="1" applyAlignment="1" applyProtection="1">
      <alignment vertical="center"/>
      <protection locked="0"/>
    </xf>
    <xf numFmtId="0" fontId="7" fillId="0" borderId="2" xfId="124" applyFont="1" applyFill="1" applyBorder="1" applyAlignment="1"/>
    <xf numFmtId="0" fontId="0" fillId="0" borderId="0" xfId="124" applyFont="1" applyFill="1"/>
    <xf numFmtId="0" fontId="0" fillId="0" borderId="0" xfId="124" applyFill="1"/>
    <xf numFmtId="0" fontId="1" fillId="0" borderId="0" xfId="124" applyFont="1"/>
    <xf numFmtId="0" fontId="0" fillId="0" borderId="0" xfId="124" applyAlignment="1">
      <alignment horizontal="center"/>
    </xf>
    <xf numFmtId="0" fontId="2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0" fillId="0" borderId="3" xfId="1" applyFont="1" applyFill="1" applyBorder="1" applyAlignment="1" applyProtection="1">
      <alignment horizontal="center" vertical="center" wrapText="1"/>
    </xf>
    <xf numFmtId="3" fontId="48" fillId="0" borderId="1" xfId="200" applyNumberFormat="1" applyFont="1" applyFill="1" applyBorder="1" applyAlignment="1" applyProtection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43" fontId="19" fillId="0" borderId="1" xfId="1" applyFont="1" applyFill="1" applyBorder="1" applyAlignment="1">
      <alignment horizontal="center"/>
    </xf>
    <xf numFmtId="1" fontId="19" fillId="2" borderId="1" xfId="118" applyNumberFormat="1" applyFont="1" applyFill="1" applyBorder="1" applyAlignment="1" applyProtection="1">
      <alignment horizontal="left" vertical="center"/>
      <protection locked="0"/>
    </xf>
    <xf numFmtId="0" fontId="19" fillId="2" borderId="1" xfId="118" applyNumberFormat="1" applyFont="1" applyFill="1" applyBorder="1" applyAlignment="1" applyProtection="1">
      <alignment vertical="center"/>
      <protection locked="0"/>
    </xf>
    <xf numFmtId="43" fontId="3" fillId="0" borderId="1" xfId="1" applyFont="1" applyFill="1" applyBorder="1" applyAlignment="1">
      <alignment horizontal="center" vertical="center" wrapText="1"/>
    </xf>
    <xf numFmtId="0" fontId="1" fillId="0" borderId="0" xfId="205" applyFont="1" applyAlignment="1">
      <alignment vertical="top"/>
    </xf>
    <xf numFmtId="0" fontId="49" fillId="0" borderId="0" xfId="205" applyFont="1">
      <alignment vertical="center"/>
    </xf>
    <xf numFmtId="0" fontId="0" fillId="0" borderId="0" xfId="205" applyFont="1" applyAlignment="1">
      <alignment horizontal="center" vertical="center"/>
    </xf>
    <xf numFmtId="0" fontId="0" fillId="0" borderId="0" xfId="205" applyFont="1">
      <alignment vertical="center"/>
    </xf>
    <xf numFmtId="0" fontId="1" fillId="0" borderId="0" xfId="205" applyFont="1" applyAlignment="1">
      <alignment horizontal="left" vertical="center"/>
    </xf>
    <xf numFmtId="0" fontId="50" fillId="0" borderId="0" xfId="205" applyFont="1" applyAlignment="1">
      <alignment horizontal="center" vertical="top"/>
    </xf>
    <xf numFmtId="0" fontId="32" fillId="0" borderId="0" xfId="205" applyFont="1" applyAlignment="1">
      <alignment horizontal="center" vertical="center"/>
    </xf>
    <xf numFmtId="0" fontId="51" fillId="0" borderId="1" xfId="205" applyFont="1" applyFill="1" applyBorder="1" applyAlignment="1">
      <alignment horizontal="left" vertical="center"/>
    </xf>
    <xf numFmtId="0" fontId="51" fillId="0" borderId="1" xfId="205" applyFont="1" applyBorder="1" applyAlignment="1">
      <alignment horizontal="center" vertical="center"/>
    </xf>
    <xf numFmtId="0" fontId="52" fillId="0" borderId="1" xfId="205" applyFont="1" applyFill="1" applyBorder="1" applyAlignment="1">
      <alignment horizontal="center" vertical="center"/>
    </xf>
    <xf numFmtId="0" fontId="52" fillId="0" borderId="1" xfId="205" applyFont="1" applyFill="1" applyBorder="1">
      <alignment vertical="center"/>
    </xf>
    <xf numFmtId="0" fontId="0" fillId="0" borderId="1" xfId="205" applyFont="1" applyBorder="1" applyAlignment="1">
      <alignment horizontal="center" vertical="center"/>
    </xf>
    <xf numFmtId="0" fontId="53" fillId="0" borderId="0" xfId="205" applyFont="1" applyFill="1">
      <alignment vertical="center"/>
    </xf>
    <xf numFmtId="0" fontId="54" fillId="0" borderId="1" xfId="205" applyFont="1" applyFill="1" applyBorder="1">
      <alignment vertical="center"/>
    </xf>
    <xf numFmtId="0" fontId="51" fillId="0" borderId="2" xfId="205" applyFont="1" applyFill="1" applyBorder="1" applyAlignment="1">
      <alignment horizontal="left" vertical="center"/>
    </xf>
    <xf numFmtId="0" fontId="51" fillId="0" borderId="3" xfId="205" applyFont="1" applyFill="1" applyBorder="1" applyAlignment="1">
      <alignment horizontal="left" vertical="center"/>
    </xf>
  </cellXfs>
  <cellStyles count="2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3 2 2" xfId="49"/>
    <cellStyle name="60% - 强调文字颜色 1 3 5" xfId="50"/>
    <cellStyle name="20% - 强调文字颜色 2 2 3_2015财政决算公开" xfId="51"/>
    <cellStyle name="40% - 强调文字颜色 3 3 3 2" xfId="52"/>
    <cellStyle name="40% - 强调文字颜色 1 6_2015财政决算公开" xfId="53"/>
    <cellStyle name="60% - 强调文字颜色 2 3" xfId="54"/>
    <cellStyle name="好 4 2 2 2" xfId="55"/>
    <cellStyle name="货币[0] 3" xfId="56"/>
    <cellStyle name="标题 1 5 2" xfId="57"/>
    <cellStyle name="20% - 强调文字颜色 2 4 2" xfId="58"/>
    <cellStyle name="强调文字颜色 2 2 3 3 2" xfId="59"/>
    <cellStyle name="40% - 强调文字颜色 6 3 3_2015财政决算公开" xfId="60"/>
    <cellStyle name="计算 2 3 3" xfId="61"/>
    <cellStyle name="标题 5 3 4" xfId="62"/>
    <cellStyle name="20% - 强调文字颜色 4 5 2 3" xfId="63"/>
    <cellStyle name="20% - 强调文字颜色 1 2 2 2_2015财政决算公开" xfId="64"/>
    <cellStyle name="差_F00DC810C49E00C2E0430A3413167AE0" xfId="65"/>
    <cellStyle name="差 2 3 2" xfId="66"/>
    <cellStyle name="标题 5 3 3" xfId="67"/>
    <cellStyle name="?鹎%U龡&amp;H齲_x0001_C铣_x0014__x0007__x0001__x0001_ 2" xfId="68"/>
    <cellStyle name="输入 2 2 2 3" xfId="69"/>
    <cellStyle name="20% - 强调文字颜色 5 5 2 2 2" xfId="70"/>
    <cellStyle name="60% - 强调文字颜色 6 5 2" xfId="71"/>
    <cellStyle name="60% - 强调文字颜色 3 3 2 2 3" xfId="72"/>
    <cellStyle name="60% - 着色 6 2" xfId="73"/>
    <cellStyle name="适中 3 2 2 2 2" xfId="74"/>
    <cellStyle name="20% - 强调文字颜色 1 2_2015财政决算公开" xfId="75"/>
    <cellStyle name="60% - 强调文字颜色 4 2 4 3" xfId="76"/>
    <cellStyle name="千位分隔 2 2 4 5" xfId="77"/>
    <cellStyle name="链接单元格 3 2 3" xfId="78"/>
    <cellStyle name="货币 2 3 3 3" xfId="79"/>
    <cellStyle name="常规 11 5" xfId="80"/>
    <cellStyle name="解释性文本 3 3" xfId="81"/>
    <cellStyle name="货币 2 3 3 3 2" xfId="82"/>
    <cellStyle name="常规 7 2 2 3" xfId="83"/>
    <cellStyle name="检查单元格 2 3 2 2" xfId="84"/>
    <cellStyle name="60% - 强调文字颜色 4 4 3 2" xfId="85"/>
    <cellStyle name="警告文本 2 3" xfId="86"/>
    <cellStyle name="20% - 强调文字颜色 3 8" xfId="87"/>
    <cellStyle name="常规 14" xfId="88"/>
    <cellStyle name="标题 4 2" xfId="89"/>
    <cellStyle name="60% - 强调文字颜色 6 2_2015财政决算公开" xfId="90"/>
    <cellStyle name="60% - 强调文字颜色 5 3 2 2" xfId="91"/>
    <cellStyle name="检查单元格 3 2 2 2" xfId="92"/>
    <cellStyle name="40% - 强调文字颜色 5 3 2 3 2" xfId="93"/>
    <cellStyle name="60% - 强调文字颜色 5 2 3 5" xfId="94"/>
    <cellStyle name="强调文字颜色 4 2 3 2 3" xfId="95"/>
    <cellStyle name="千位分隔 2 2 2 5 2" xfId="96"/>
    <cellStyle name="千位[0]_，" xfId="97"/>
    <cellStyle name="20% - 强调文字颜色 3 2 4 2 2" xfId="98"/>
    <cellStyle name="常规 11 2" xfId="99"/>
    <cellStyle name="烹拳 [0]_laroux" xfId="100"/>
    <cellStyle name="60% - 强调文字颜色 2 2 4 3" xfId="101"/>
    <cellStyle name="常规 11 2 3 2" xfId="102"/>
    <cellStyle name="强调文字颜色 1 3 3 2 2" xfId="103"/>
    <cellStyle name="表标题 2 2 2" xfId="104"/>
    <cellStyle name="标题 6" xfId="105"/>
    <cellStyle name="常规 2 2 2 2_2015财政决算公开" xfId="106"/>
    <cellStyle name="注释 2 4 3" xfId="107"/>
    <cellStyle name="常规 33 3" xfId="108"/>
    <cellStyle name="40% - 强调文字颜色 3 7 2" xfId="109"/>
    <cellStyle name="后继超级链接 3 2" xfId="110"/>
    <cellStyle name="常规 12 2" xfId="111"/>
    <cellStyle name="60% - 强调文字颜色 3 2 4 3" xfId="112"/>
    <cellStyle name="霓付_laroux" xfId="113"/>
    <cellStyle name="汇总 2 2 3" xfId="114"/>
    <cellStyle name="标题 2 2 2" xfId="115"/>
    <cellStyle name="小数 4" xfId="116"/>
    <cellStyle name="计算 2 2 4" xfId="117"/>
    <cellStyle name="常规 50" xfId="118"/>
    <cellStyle name="标题 1 8" xfId="119"/>
    <cellStyle name="百分比 5 2 2 3" xfId="120"/>
    <cellStyle name="标题 1 2 4" xfId="121"/>
    <cellStyle name="标题 3 2 2 2 2" xfId="122"/>
    <cellStyle name="千位分隔 10" xfId="123"/>
    <cellStyle name="常规 49" xfId="124"/>
    <cellStyle name="常规 54" xfId="125"/>
    <cellStyle name="输出 2 3 2 3" xfId="126"/>
    <cellStyle name="Norma,_laroux_4_营业在建 (2)_E21" xfId="127"/>
    <cellStyle name="强调文字颜色 2 2 2 3" xfId="128"/>
    <cellStyle name="标题 4 6" xfId="129"/>
    <cellStyle name="常规 4 2 2 2 5 2" xfId="130"/>
    <cellStyle name="标题 4 8" xfId="131"/>
    <cellStyle name="标题 3 2 3 2 2" xfId="132"/>
    <cellStyle name="标题 2 2 4" xfId="133"/>
    <cellStyle name="标题 2 8" xfId="134"/>
    <cellStyle name="百分比 4 2 4" xfId="135"/>
    <cellStyle name="常规 51 2" xfId="136"/>
    <cellStyle name="汇总 6" xfId="137"/>
    <cellStyle name="常规 53" xfId="138"/>
    <cellStyle name="标题 5 3 2 2 2" xfId="139"/>
    <cellStyle name="Percent_laroux" xfId="140"/>
    <cellStyle name="no dec" xfId="141"/>
    <cellStyle name="no dec 2" xfId="142"/>
    <cellStyle name="60% - 着色 4 2" xfId="143"/>
    <cellStyle name="Currency1" xfId="144"/>
    <cellStyle name="千分位_97-917" xfId="145"/>
    <cellStyle name="常规 33" xfId="146"/>
    <cellStyle name="常规 75" xfId="147"/>
    <cellStyle name="常规 76" xfId="148"/>
    <cellStyle name="常规 10" xfId="149"/>
    <cellStyle name="HEADING1" xfId="150"/>
    <cellStyle name="Currency_1995" xfId="151"/>
    <cellStyle name="Calc Currency (0) 2" xfId="152"/>
    <cellStyle name="comma zerodec 2" xfId="153"/>
    <cellStyle name="超级链接 4" xfId="154"/>
    <cellStyle name="常规 65" xfId="155"/>
    <cellStyle name="常规 70" xfId="156"/>
    <cellStyle name="常规 66" xfId="157"/>
    <cellStyle name="常规 71" xfId="158"/>
    <cellStyle name="常规 67" xfId="159"/>
    <cellStyle name="常规 72" xfId="160"/>
    <cellStyle name="常规 14 6" xfId="161"/>
    <cellStyle name="Fixed 2" xfId="162"/>
    <cellStyle name="Header1" xfId="163"/>
    <cellStyle name="60% - 着色 1 2" xfId="164"/>
    <cellStyle name="60% - 着色 2 2" xfId="165"/>
    <cellStyle name="60% - 着色 3 2" xfId="166"/>
    <cellStyle name="Calc Currency (0)" xfId="167"/>
    <cellStyle name="Comma [0] 2" xfId="168"/>
    <cellStyle name="comma zerodec" xfId="169"/>
    <cellStyle name="Comma_1995" xfId="170"/>
    <cellStyle name="Currency [0]" xfId="171"/>
    <cellStyle name="Currency [0] 2" xfId="172"/>
    <cellStyle name="Currency1 2" xfId="173"/>
    <cellStyle name="Date" xfId="174"/>
    <cellStyle name="Date 2" xfId="175"/>
    <cellStyle name="Dollar (zero dec)" xfId="176"/>
    <cellStyle name="Dollar (zero dec) 2" xfId="177"/>
    <cellStyle name="Fixed" xfId="178"/>
    <cellStyle name="Header2" xfId="179"/>
    <cellStyle name="HEADING1 2" xfId="180"/>
    <cellStyle name="HEADING2" xfId="181"/>
    <cellStyle name="HEADING2 2" xfId="182"/>
    <cellStyle name="Normal_#10-Headcount" xfId="183"/>
    <cellStyle name="Total" xfId="184"/>
    <cellStyle name="Total 2" xfId="185"/>
    <cellStyle name="百分比 2" xfId="186"/>
    <cellStyle name="百分比 5" xfId="187"/>
    <cellStyle name="好_F00DC810C49E00C2E0430A3413167AE0" xfId="188"/>
    <cellStyle name="标题 10" xfId="189"/>
    <cellStyle name="常规 62" xfId="190"/>
    <cellStyle name="常规 63" xfId="191"/>
    <cellStyle name="烹拳_laroux" xfId="192"/>
    <cellStyle name="标题 3 8" xfId="193"/>
    <cellStyle name="常规 10 5" xfId="194"/>
    <cellStyle name="常规 69" xfId="195"/>
    <cellStyle name="常规 13" xfId="196"/>
    <cellStyle name="输出 2 3 4" xfId="197"/>
    <cellStyle name="常规 4 2" xfId="198"/>
    <cellStyle name="霓付 [0]_laroux" xfId="199"/>
    <cellStyle name="常规 51" xfId="200"/>
    <cellStyle name="常规 55" xfId="201"/>
    <cellStyle name="常规 61" xfId="202"/>
    <cellStyle name="常规 59" xfId="203"/>
    <cellStyle name="常规 64" xfId="204"/>
    <cellStyle name="常规_2006年预算表" xfId="205"/>
    <cellStyle name="常规_2007年云南省向人大报送政府收支预算表格式编制过程表" xfId="206"/>
    <cellStyle name="普通_97-917" xfId="207"/>
    <cellStyle name="千分位[0]_BT (2)" xfId="208"/>
    <cellStyle name="强调文字颜色 3 2 5" xfId="209"/>
    <cellStyle name="强调文字颜色 6 2 5" xfId="210"/>
    <cellStyle name="强调文字颜色 6 3 5" xfId="211"/>
    <cellStyle name="钎霖_laroux" xfId="212"/>
    <cellStyle name="数字" xfId="213"/>
    <cellStyle name="未定义" xfId="214"/>
    <cellStyle name="未定义 2" xfId="215"/>
    <cellStyle name="着色 3 2" xfId="216"/>
    <cellStyle name="着色 4 2" xfId="217"/>
    <cellStyle name="注释 2 2 2 3" xfId="21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zoomScale="85" zoomScaleNormal="85" topLeftCell="A28" workbookViewId="0">
      <selection activeCell="B42" sqref="B42"/>
    </sheetView>
  </sheetViews>
  <sheetFormatPr defaultColWidth="9" defaultRowHeight="14.25"/>
  <cols>
    <col min="1" max="1" width="4.375" style="347" customWidth="1"/>
    <col min="2" max="2" width="76.75" style="348" customWidth="1"/>
    <col min="3" max="3" width="19.25" style="347" customWidth="1"/>
    <col min="4" max="8" width="9" style="348"/>
    <col min="9" max="9" width="58.625" style="348" customWidth="1"/>
    <col min="10" max="16384" width="9" style="348"/>
  </cols>
  <sheetData>
    <row r="1" ht="20.25" customHeight="1" spans="1:2">
      <c r="A1" s="349" t="s">
        <v>0</v>
      </c>
      <c r="B1" s="349"/>
    </row>
    <row r="2" s="345" customFormat="1" ht="24" spans="1:3">
      <c r="A2" s="350" t="s">
        <v>1</v>
      </c>
      <c r="B2" s="350"/>
      <c r="C2" s="350"/>
    </row>
    <row r="3" spans="1:2">
      <c r="A3" s="351"/>
      <c r="B3" s="351"/>
    </row>
    <row r="4" ht="25.15" customHeight="1" spans="1:3">
      <c r="A4" s="352" t="s">
        <v>2</v>
      </c>
      <c r="B4" s="352"/>
      <c r="C4" s="353" t="s">
        <v>3</v>
      </c>
    </row>
    <row r="5" s="346" customFormat="1" ht="25.15" customHeight="1" spans="1:3">
      <c r="A5" s="354" t="s">
        <v>4</v>
      </c>
      <c r="B5" s="355" t="s">
        <v>5</v>
      </c>
      <c r="C5" s="356" t="s">
        <v>6</v>
      </c>
    </row>
    <row r="6" s="346" customFormat="1" ht="25.15" customHeight="1" spans="1:3">
      <c r="A6" s="354" t="s">
        <v>7</v>
      </c>
      <c r="B6" s="355" t="s">
        <v>8</v>
      </c>
      <c r="C6" s="356" t="s">
        <v>6</v>
      </c>
    </row>
    <row r="7" s="346" customFormat="1" ht="25.15" customHeight="1" spans="1:3">
      <c r="A7" s="354" t="s">
        <v>9</v>
      </c>
      <c r="B7" s="355" t="s">
        <v>10</v>
      </c>
      <c r="C7" s="356" t="s">
        <v>11</v>
      </c>
    </row>
    <row r="8" s="346" customFormat="1" ht="25.15" customHeight="1" spans="1:3">
      <c r="A8" s="354" t="s">
        <v>12</v>
      </c>
      <c r="B8" s="355" t="s">
        <v>13</v>
      </c>
      <c r="C8" s="356" t="s">
        <v>6</v>
      </c>
    </row>
    <row r="9" s="346" customFormat="1" ht="25.15" customHeight="1" spans="1:3">
      <c r="A9" s="354" t="s">
        <v>14</v>
      </c>
      <c r="B9" s="355" t="s">
        <v>15</v>
      </c>
      <c r="C9" s="356" t="s">
        <v>6</v>
      </c>
    </row>
    <row r="10" s="346" customFormat="1" ht="25.15" customHeight="1" spans="1:3">
      <c r="A10" s="354" t="s">
        <v>16</v>
      </c>
      <c r="B10" s="355" t="s">
        <v>17</v>
      </c>
      <c r="C10" s="356" t="s">
        <v>6</v>
      </c>
    </row>
    <row r="11" s="346" customFormat="1" ht="25.15" customHeight="1" spans="1:3">
      <c r="A11" s="354" t="s">
        <v>18</v>
      </c>
      <c r="B11" s="355" t="s">
        <v>19</v>
      </c>
      <c r="C11" s="356" t="s">
        <v>6</v>
      </c>
    </row>
    <row r="12" s="346" customFormat="1" ht="25.15" customHeight="1" spans="1:3">
      <c r="A12" s="354" t="s">
        <v>20</v>
      </c>
      <c r="B12" s="355" t="s">
        <v>21</v>
      </c>
      <c r="C12" s="356" t="s">
        <v>6</v>
      </c>
    </row>
    <row r="13" s="346" customFormat="1" ht="25.15" customHeight="1" spans="1:3">
      <c r="A13" s="354" t="s">
        <v>22</v>
      </c>
      <c r="B13" s="355" t="s">
        <v>23</v>
      </c>
      <c r="C13" s="356" t="s">
        <v>6</v>
      </c>
    </row>
    <row r="14" s="346" customFormat="1" ht="25.15" customHeight="1" spans="1:3">
      <c r="A14" s="354" t="s">
        <v>24</v>
      </c>
      <c r="B14" s="355" t="s">
        <v>25</v>
      </c>
      <c r="C14" s="356" t="s">
        <v>11</v>
      </c>
    </row>
    <row r="15" s="346" customFormat="1" ht="25.15" customHeight="1" spans="1:3">
      <c r="A15" s="354" t="s">
        <v>26</v>
      </c>
      <c r="B15" s="355" t="s">
        <v>27</v>
      </c>
      <c r="C15" s="356" t="s">
        <v>11</v>
      </c>
    </row>
    <row r="16" s="346" customFormat="1" ht="25.15" customHeight="1" spans="1:3">
      <c r="A16" s="354" t="s">
        <v>28</v>
      </c>
      <c r="B16" s="355" t="s">
        <v>29</v>
      </c>
      <c r="C16" s="356" t="s">
        <v>6</v>
      </c>
    </row>
    <row r="17" s="346" customFormat="1" ht="25.15" customHeight="1" spans="1:3">
      <c r="A17" s="354" t="s">
        <v>30</v>
      </c>
      <c r="B17" s="355" t="s">
        <v>31</v>
      </c>
      <c r="C17" s="356" t="s">
        <v>6</v>
      </c>
    </row>
    <row r="18" s="346" customFormat="1" ht="25.15" customHeight="1" spans="1:3">
      <c r="A18" s="354" t="s">
        <v>32</v>
      </c>
      <c r="B18" s="355" t="s">
        <v>33</v>
      </c>
      <c r="C18" s="356" t="s">
        <v>6</v>
      </c>
    </row>
    <row r="19" s="346" customFormat="1" ht="25.15" customHeight="1" spans="1:3">
      <c r="A19" s="354" t="s">
        <v>34</v>
      </c>
      <c r="B19" s="355" t="s">
        <v>35</v>
      </c>
      <c r="C19" s="356" t="s">
        <v>11</v>
      </c>
    </row>
    <row r="20" s="346" customFormat="1" ht="25.15" customHeight="1" spans="1:3">
      <c r="A20" s="354" t="s">
        <v>36</v>
      </c>
      <c r="B20" s="355" t="s">
        <v>37</v>
      </c>
      <c r="C20" s="356" t="s">
        <v>11</v>
      </c>
    </row>
    <row r="21" s="346" customFormat="1" ht="25.15" customHeight="1" spans="1:3">
      <c r="A21" s="354" t="s">
        <v>38</v>
      </c>
      <c r="B21" s="355" t="s">
        <v>39</v>
      </c>
      <c r="C21" s="356" t="s">
        <v>6</v>
      </c>
    </row>
    <row r="22" s="346" customFormat="1" ht="25.15" customHeight="1" spans="1:3">
      <c r="A22" s="354" t="s">
        <v>40</v>
      </c>
      <c r="B22" s="355" t="s">
        <v>41</v>
      </c>
      <c r="C22" s="356" t="s">
        <v>6</v>
      </c>
    </row>
    <row r="23" s="346" customFormat="1" ht="25.15" customHeight="1" spans="1:3">
      <c r="A23" s="354" t="s">
        <v>42</v>
      </c>
      <c r="B23" s="355" t="s">
        <v>43</v>
      </c>
      <c r="C23" s="356" t="s">
        <v>11</v>
      </c>
    </row>
    <row r="24" s="346" customFormat="1" ht="25.15" customHeight="1" spans="1:3">
      <c r="A24" s="354" t="s">
        <v>44</v>
      </c>
      <c r="B24" s="355" t="s">
        <v>45</v>
      </c>
      <c r="C24" s="356" t="s">
        <v>11</v>
      </c>
    </row>
    <row r="25" s="346" customFormat="1" ht="25.15" customHeight="1" spans="1:3">
      <c r="A25" s="354" t="s">
        <v>46</v>
      </c>
      <c r="B25" s="355" t="s">
        <v>47</v>
      </c>
      <c r="C25" s="356" t="s">
        <v>6</v>
      </c>
    </row>
    <row r="26" s="346" customFormat="1" ht="25.15" customHeight="1" spans="1:3">
      <c r="A26" s="354" t="s">
        <v>48</v>
      </c>
      <c r="B26" s="355" t="s">
        <v>49</v>
      </c>
      <c r="C26" s="356" t="s">
        <v>6</v>
      </c>
    </row>
    <row r="27" s="346" customFormat="1" ht="25.15" customHeight="1" spans="1:3">
      <c r="A27" s="354" t="s">
        <v>50</v>
      </c>
      <c r="B27" s="355" t="s">
        <v>51</v>
      </c>
      <c r="C27" s="356" t="s">
        <v>52</v>
      </c>
    </row>
    <row r="28" ht="25.15" customHeight="1" spans="1:9">
      <c r="A28" s="352" t="s">
        <v>53</v>
      </c>
      <c r="B28" s="352"/>
      <c r="C28" s="356"/>
      <c r="H28" s="357"/>
      <c r="I28" s="357"/>
    </row>
    <row r="29" ht="25.15" customHeight="1" spans="1:9">
      <c r="A29" s="354" t="s">
        <v>4</v>
      </c>
      <c r="B29" s="358" t="s">
        <v>54</v>
      </c>
      <c r="C29" s="356" t="s">
        <v>6</v>
      </c>
      <c r="H29" s="357"/>
      <c r="I29" s="357"/>
    </row>
    <row r="30" ht="25.15" customHeight="1" spans="1:9">
      <c r="A30" s="354" t="s">
        <v>7</v>
      </c>
      <c r="B30" s="358" t="s">
        <v>55</v>
      </c>
      <c r="C30" s="356" t="s">
        <v>11</v>
      </c>
      <c r="H30" s="357"/>
      <c r="I30" s="357"/>
    </row>
    <row r="31" ht="25.15" customHeight="1" spans="1:9">
      <c r="A31" s="354" t="s">
        <v>9</v>
      </c>
      <c r="B31" s="358" t="s">
        <v>56</v>
      </c>
      <c r="C31" s="356" t="s">
        <v>6</v>
      </c>
      <c r="H31" s="357"/>
      <c r="I31" s="357"/>
    </row>
    <row r="32" ht="25.15" customHeight="1" spans="1:9">
      <c r="A32" s="354" t="s">
        <v>12</v>
      </c>
      <c r="B32" s="358" t="s">
        <v>57</v>
      </c>
      <c r="C32" s="356" t="s">
        <v>11</v>
      </c>
      <c r="H32" s="357"/>
      <c r="I32" s="357"/>
    </row>
    <row r="33" ht="25.15" customHeight="1" spans="1:9">
      <c r="A33" s="359" t="s">
        <v>58</v>
      </c>
      <c r="B33" s="360"/>
      <c r="C33" s="356"/>
      <c r="H33" s="357"/>
      <c r="I33" s="357"/>
    </row>
    <row r="34" ht="25.15" customHeight="1" spans="1:9">
      <c r="A34" s="354" t="s">
        <v>4</v>
      </c>
      <c r="B34" s="358" t="s">
        <v>59</v>
      </c>
      <c r="C34" s="356" t="s">
        <v>6</v>
      </c>
      <c r="H34" s="357"/>
      <c r="I34" s="357"/>
    </row>
  </sheetData>
  <mergeCells count="6">
    <mergeCell ref="A1:B1"/>
    <mergeCell ref="A2:C2"/>
    <mergeCell ref="A3:B3"/>
    <mergeCell ref="A4:B4"/>
    <mergeCell ref="A28:B28"/>
    <mergeCell ref="A33:B33"/>
  </mergeCells>
  <printOptions horizontalCentered="1"/>
  <pageMargins left="0.511811023622047" right="0.511811023622047" top="0.551181102362205" bottom="0.551181102362205" header="0.31496062992126" footer="0.31496062992126"/>
  <pageSetup paperSize="9" scale="86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14" sqref="A14:D14"/>
    </sheetView>
  </sheetViews>
  <sheetFormatPr defaultColWidth="8.625" defaultRowHeight="14.25" outlineLevelCol="7"/>
  <cols>
    <col min="1" max="1" width="43.125" style="215" customWidth="1"/>
    <col min="2" max="2" width="13" style="215" customWidth="1"/>
    <col min="3" max="3" width="13.5" style="215" customWidth="1"/>
    <col min="4" max="4" width="16" style="215" customWidth="1"/>
    <col min="5" max="6" width="8.625" style="215" hidden="1" customWidth="1"/>
    <col min="7" max="16384" width="8.625" style="215"/>
  </cols>
  <sheetData>
    <row r="1" ht="22.35" customHeight="1" spans="1:4">
      <c r="A1" s="216" t="s">
        <v>580</v>
      </c>
      <c r="B1" s="217"/>
      <c r="C1" s="217"/>
      <c r="D1" s="217"/>
    </row>
    <row r="2" ht="21" spans="1:4">
      <c r="A2" s="218" t="s">
        <v>581</v>
      </c>
      <c r="B2" s="218"/>
      <c r="C2" s="218"/>
      <c r="D2" s="218"/>
    </row>
    <row r="3" spans="1:4">
      <c r="A3" s="219" t="s">
        <v>62</v>
      </c>
      <c r="B3" s="219"/>
      <c r="C3" s="219"/>
      <c r="D3" s="219"/>
    </row>
    <row r="4" ht="48" customHeight="1" spans="1:4">
      <c r="A4" s="220" t="s">
        <v>526</v>
      </c>
      <c r="B4" s="186" t="s">
        <v>64</v>
      </c>
      <c r="C4" s="221" t="s">
        <v>65</v>
      </c>
      <c r="D4" s="156" t="s">
        <v>66</v>
      </c>
    </row>
    <row r="5" ht="24.6" customHeight="1" spans="1:8">
      <c r="A5" s="222" t="s">
        <v>582</v>
      </c>
      <c r="B5" s="177">
        <f>B6+B7+B8</f>
        <v>810.48</v>
      </c>
      <c r="C5" s="177">
        <f>C6+C7+C8</f>
        <v>767.49</v>
      </c>
      <c r="D5" s="223">
        <f>B5/C5*100</f>
        <v>105.6</v>
      </c>
      <c r="E5" s="215">
        <f>C5-B5</f>
        <v>-42.99</v>
      </c>
      <c r="F5" s="215">
        <f>(C5-B5)/C5</f>
        <v>-0.0560137591369269</v>
      </c>
      <c r="H5" s="224"/>
    </row>
    <row r="6" ht="32.45" customHeight="1" spans="1:6">
      <c r="A6" s="225" t="s">
        <v>583</v>
      </c>
      <c r="B6" s="226">
        <v>37.4</v>
      </c>
      <c r="C6" s="226">
        <v>3</v>
      </c>
      <c r="D6" s="223">
        <f t="shared" ref="D6:D10" si="0">B6/C6*100</f>
        <v>1246.67</v>
      </c>
      <c r="E6" s="215">
        <f t="shared" ref="E6:E10" si="1">C6-B6</f>
        <v>-34.4</v>
      </c>
      <c r="F6" s="215">
        <f>(C6-B6)/C6*100</f>
        <v>-1146.66666666667</v>
      </c>
    </row>
    <row r="7" ht="32.45" customHeight="1" spans="1:6">
      <c r="A7" s="225" t="s">
        <v>584</v>
      </c>
      <c r="B7" s="226">
        <v>160.63</v>
      </c>
      <c r="C7" s="226">
        <v>175.38</v>
      </c>
      <c r="D7" s="223">
        <f t="shared" si="0"/>
        <v>91.59</v>
      </c>
      <c r="E7" s="215">
        <f t="shared" si="1"/>
        <v>14.75</v>
      </c>
      <c r="F7" s="215">
        <f t="shared" ref="F7:F10" si="2">(C7-B7)/C7*100</f>
        <v>8.41030904322044</v>
      </c>
    </row>
    <row r="8" ht="32.45" customHeight="1" spans="1:6">
      <c r="A8" s="225" t="s">
        <v>585</v>
      </c>
      <c r="B8" s="226">
        <f>B9+B10</f>
        <v>612.45</v>
      </c>
      <c r="C8" s="226">
        <f>C9+C10</f>
        <v>589.11</v>
      </c>
      <c r="D8" s="223">
        <f t="shared" si="0"/>
        <v>103.96</v>
      </c>
      <c r="E8" s="215">
        <f t="shared" si="1"/>
        <v>-23.34</v>
      </c>
      <c r="F8" s="215">
        <f t="shared" si="2"/>
        <v>-3.96190864184958</v>
      </c>
    </row>
    <row r="9" ht="32.45" customHeight="1" spans="1:6">
      <c r="A9" s="227" t="s">
        <v>586</v>
      </c>
      <c r="B9" s="226">
        <v>434.45</v>
      </c>
      <c r="C9" s="226">
        <v>433.13</v>
      </c>
      <c r="D9" s="223">
        <f t="shared" si="0"/>
        <v>100.3</v>
      </c>
      <c r="E9" s="215">
        <f t="shared" si="1"/>
        <v>-1.31999999999999</v>
      </c>
      <c r="F9" s="215">
        <f t="shared" si="2"/>
        <v>-0.30475838662757</v>
      </c>
    </row>
    <row r="10" ht="32.45" customHeight="1" spans="1:6">
      <c r="A10" s="227" t="s">
        <v>587</v>
      </c>
      <c r="B10" s="226">
        <v>178</v>
      </c>
      <c r="C10" s="226">
        <v>155.98</v>
      </c>
      <c r="D10" s="223">
        <f t="shared" si="0"/>
        <v>114.12</v>
      </c>
      <c r="E10" s="215">
        <f t="shared" si="1"/>
        <v>-22.02</v>
      </c>
      <c r="F10" s="215">
        <f t="shared" si="2"/>
        <v>-14.1171945121169</v>
      </c>
    </row>
    <row r="12" ht="15.6" customHeight="1" spans="1:1">
      <c r="A12" s="228" t="s">
        <v>588</v>
      </c>
    </row>
    <row r="13" ht="105" customHeight="1" spans="1:4">
      <c r="A13" s="229" t="s">
        <v>589</v>
      </c>
      <c r="B13" s="229"/>
      <c r="C13" s="229"/>
      <c r="D13" s="229"/>
    </row>
    <row r="14" ht="108" customHeight="1" spans="1:4">
      <c r="A14" s="229" t="s">
        <v>590</v>
      </c>
      <c r="B14" s="229"/>
      <c r="C14" s="229"/>
      <c r="D14" s="229"/>
    </row>
    <row r="15" spans="1:4">
      <c r="A15" s="230"/>
      <c r="B15" s="230"/>
      <c r="C15" s="230"/>
      <c r="D15" s="230"/>
    </row>
    <row r="16" spans="1:4">
      <c r="A16" s="231"/>
      <c r="B16" s="231"/>
      <c r="C16" s="231"/>
      <c r="D16" s="231"/>
    </row>
    <row r="17" spans="1:4">
      <c r="A17" s="231"/>
      <c r="B17" s="231"/>
      <c r="C17" s="231"/>
      <c r="D17" s="23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C27" sqref="C27"/>
    </sheetView>
  </sheetViews>
  <sheetFormatPr defaultColWidth="9" defaultRowHeight="14.25" outlineLevelCol="5"/>
  <cols>
    <col min="1" max="1" width="41.625" customWidth="1"/>
    <col min="2" max="2" width="14.625" customWidth="1"/>
    <col min="3" max="4" width="15.625" customWidth="1"/>
  </cols>
  <sheetData>
    <row r="1" ht="22.15" customHeight="1" spans="1:1">
      <c r="A1" s="129" t="s">
        <v>591</v>
      </c>
    </row>
    <row r="2" ht="27" customHeight="1" spans="1:4">
      <c r="A2" s="130" t="s">
        <v>592</v>
      </c>
      <c r="B2" s="130"/>
      <c r="C2" s="130"/>
      <c r="D2" s="130"/>
    </row>
    <row r="3" spans="1:4">
      <c r="A3" s="131"/>
      <c r="B3" s="132"/>
      <c r="C3" s="132"/>
      <c r="D3" s="206" t="s">
        <v>525</v>
      </c>
    </row>
    <row r="4" ht="46.15" customHeight="1" spans="1:4">
      <c r="A4" s="142" t="s">
        <v>593</v>
      </c>
      <c r="B4" s="186" t="s">
        <v>64</v>
      </c>
      <c r="C4" s="37" t="s">
        <v>65</v>
      </c>
      <c r="D4" s="37" t="s">
        <v>66</v>
      </c>
    </row>
    <row r="5" ht="18.75" customHeight="1" spans="1:4">
      <c r="A5" s="187" t="s">
        <v>594</v>
      </c>
      <c r="B5" s="207">
        <f>SUM(B7:B19)</f>
        <v>31015</v>
      </c>
      <c r="C5" s="207">
        <f>SUM(C7:C19)</f>
        <v>29651</v>
      </c>
      <c r="D5" s="207">
        <f>B5/C5*100</f>
        <v>104.6</v>
      </c>
    </row>
    <row r="6" ht="18.75" customHeight="1" spans="1:4">
      <c r="A6" s="143" t="s">
        <v>595</v>
      </c>
      <c r="B6" s="207"/>
      <c r="C6" s="207"/>
      <c r="D6" s="208"/>
    </row>
    <row r="7" ht="17.45" customHeight="1" spans="1:4">
      <c r="A7" s="190" t="s">
        <v>596</v>
      </c>
      <c r="B7" s="191"/>
      <c r="C7" s="191"/>
      <c r="D7" s="208"/>
    </row>
    <row r="8" ht="17.45" customHeight="1" spans="1:4">
      <c r="A8" s="190" t="s">
        <v>597</v>
      </c>
      <c r="B8" s="209"/>
      <c r="C8" s="209"/>
      <c r="D8" s="208"/>
    </row>
    <row r="9" ht="17.45" customHeight="1" spans="1:6">
      <c r="A9" s="190" t="s">
        <v>598</v>
      </c>
      <c r="B9" s="210"/>
      <c r="C9" s="210"/>
      <c r="D9" s="208"/>
      <c r="F9" s="194"/>
    </row>
    <row r="10" ht="17.45" customHeight="1" spans="1:4">
      <c r="A10" s="190" t="s">
        <v>599</v>
      </c>
      <c r="B10" s="210"/>
      <c r="C10" s="210"/>
      <c r="D10" s="208"/>
    </row>
    <row r="11" ht="17.45" customHeight="1" spans="1:4">
      <c r="A11" s="190" t="s">
        <v>600</v>
      </c>
      <c r="B11" s="210">
        <v>30000</v>
      </c>
      <c r="C11" s="210">
        <v>27916</v>
      </c>
      <c r="D11" s="210">
        <f t="shared" ref="D11:D14" si="0">B11/C11*100</f>
        <v>107.47</v>
      </c>
    </row>
    <row r="12" ht="17.45" customHeight="1" spans="1:4">
      <c r="A12" s="190" t="s">
        <v>601</v>
      </c>
      <c r="B12" s="209"/>
      <c r="C12" s="209"/>
      <c r="D12" s="211"/>
    </row>
    <row r="13" ht="17.45" customHeight="1" spans="1:4">
      <c r="A13" s="190" t="s">
        <v>602</v>
      </c>
      <c r="B13" s="210">
        <v>335</v>
      </c>
      <c r="C13" s="210">
        <v>335</v>
      </c>
      <c r="D13" s="210">
        <f t="shared" si="0"/>
        <v>100</v>
      </c>
    </row>
    <row r="14" ht="17.45" customHeight="1" spans="1:4">
      <c r="A14" s="190" t="s">
        <v>603</v>
      </c>
      <c r="B14" s="210">
        <v>80</v>
      </c>
      <c r="C14" s="210">
        <v>700</v>
      </c>
      <c r="D14" s="210">
        <f t="shared" si="0"/>
        <v>11.43</v>
      </c>
    </row>
    <row r="15" ht="17.45" customHeight="1" spans="1:4">
      <c r="A15" s="190" t="s">
        <v>604</v>
      </c>
      <c r="B15" s="209"/>
      <c r="C15" s="209"/>
      <c r="D15" s="211"/>
    </row>
    <row r="16" ht="17.45" customHeight="1" spans="1:4">
      <c r="A16" s="190" t="s">
        <v>605</v>
      </c>
      <c r="B16" s="209"/>
      <c r="C16" s="209"/>
      <c r="D16" s="211"/>
    </row>
    <row r="17" ht="17.45" customHeight="1" spans="1:4">
      <c r="A17" s="190" t="s">
        <v>606</v>
      </c>
      <c r="B17" s="210">
        <v>600</v>
      </c>
      <c r="C17" s="210">
        <v>700</v>
      </c>
      <c r="D17" s="210">
        <f t="shared" ref="D17:D22" si="1">B17/C17*100</f>
        <v>85.71</v>
      </c>
    </row>
    <row r="18" ht="17.45" customHeight="1" spans="1:4">
      <c r="A18" s="190" t="s">
        <v>607</v>
      </c>
      <c r="B18" s="212"/>
      <c r="C18" s="212"/>
      <c r="D18" s="210"/>
    </row>
    <row r="19" ht="17.45" customHeight="1" spans="1:4">
      <c r="A19" s="190" t="s">
        <v>608</v>
      </c>
      <c r="B19" s="212"/>
      <c r="C19" s="212"/>
      <c r="D19" s="208"/>
    </row>
    <row r="20" ht="17.45" customHeight="1" spans="1:4">
      <c r="A20" s="142" t="s">
        <v>609</v>
      </c>
      <c r="B20" s="213">
        <f>B5</f>
        <v>31015</v>
      </c>
      <c r="C20" s="213">
        <f>C5</f>
        <v>29651</v>
      </c>
      <c r="D20" s="213">
        <f t="shared" si="1"/>
        <v>104.6</v>
      </c>
    </row>
    <row r="21" ht="17.45" customHeight="1" spans="1:4">
      <c r="A21" s="136" t="s">
        <v>610</v>
      </c>
      <c r="B21" s="212"/>
      <c r="C21" s="212"/>
      <c r="D21" s="211"/>
    </row>
    <row r="22" ht="17.45" customHeight="1" spans="1:4">
      <c r="A22" s="136" t="s">
        <v>611</v>
      </c>
      <c r="B22" s="214">
        <f>B26+B25+B27+B23</f>
        <v>57663</v>
      </c>
      <c r="C22" s="214">
        <f>C26+C25+C27</f>
        <v>75595</v>
      </c>
      <c r="D22" s="210">
        <f t="shared" si="1"/>
        <v>76.28</v>
      </c>
    </row>
    <row r="23" ht="17.45" customHeight="1" spans="1:4">
      <c r="A23" s="143" t="s">
        <v>612</v>
      </c>
      <c r="B23" s="212">
        <v>2475</v>
      </c>
      <c r="C23" s="212"/>
      <c r="D23" s="210"/>
    </row>
    <row r="24" ht="17.45" customHeight="1" spans="1:4">
      <c r="A24" s="143" t="s">
        <v>613</v>
      </c>
      <c r="B24" s="212"/>
      <c r="C24" s="212"/>
      <c r="D24" s="211"/>
    </row>
    <row r="25" ht="17.45" customHeight="1" spans="1:4">
      <c r="A25" s="143" t="s">
        <v>614</v>
      </c>
      <c r="B25" s="212">
        <v>22240</v>
      </c>
      <c r="C25" s="212">
        <v>36980</v>
      </c>
      <c r="D25" s="210">
        <f t="shared" ref="D25:D28" si="2">B25/C25*100</f>
        <v>60.14</v>
      </c>
    </row>
    <row r="26" ht="17.45" customHeight="1" spans="1:4">
      <c r="A26" s="137" t="s">
        <v>615</v>
      </c>
      <c r="B26" s="210">
        <v>18406</v>
      </c>
      <c r="C26" s="210">
        <v>17900</v>
      </c>
      <c r="D26" s="210">
        <f t="shared" si="2"/>
        <v>102.83</v>
      </c>
    </row>
    <row r="27" ht="17.45" customHeight="1" spans="1:4">
      <c r="A27" s="137" t="s">
        <v>616</v>
      </c>
      <c r="B27" s="212">
        <v>14542</v>
      </c>
      <c r="C27" s="212">
        <v>20715</v>
      </c>
      <c r="D27" s="210">
        <f t="shared" si="2"/>
        <v>70.2</v>
      </c>
    </row>
    <row r="28" ht="17.45" customHeight="1" spans="1:4">
      <c r="A28" s="142" t="s">
        <v>106</v>
      </c>
      <c r="B28" s="213">
        <f>B20+B21+B22</f>
        <v>88678</v>
      </c>
      <c r="C28" s="213">
        <f>C20+C21+C22</f>
        <v>105246</v>
      </c>
      <c r="D28" s="213">
        <f t="shared" si="2"/>
        <v>84.26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C15" sqref="C15"/>
    </sheetView>
  </sheetViews>
  <sheetFormatPr defaultColWidth="9" defaultRowHeight="14.25" outlineLevelCol="5"/>
  <cols>
    <col min="1" max="1" width="30.25" customWidth="1"/>
    <col min="2" max="2" width="14" style="26" customWidth="1"/>
    <col min="3" max="3" width="15.75" style="26" customWidth="1"/>
    <col min="4" max="4" width="19.125" style="26" customWidth="1"/>
  </cols>
  <sheetData>
    <row r="1" spans="1:1">
      <c r="A1" s="129" t="s">
        <v>617</v>
      </c>
    </row>
    <row r="2" ht="21" spans="1:4">
      <c r="A2" s="130" t="s">
        <v>618</v>
      </c>
      <c r="B2" s="130"/>
      <c r="C2" s="130"/>
      <c r="D2" s="130"/>
    </row>
    <row r="3" spans="1:4">
      <c r="A3" s="131"/>
      <c r="B3" s="162"/>
      <c r="C3" s="162"/>
      <c r="D3" s="162" t="s">
        <v>525</v>
      </c>
    </row>
    <row r="4" ht="45.6" customHeight="1" spans="1:4">
      <c r="A4" s="201" t="s">
        <v>593</v>
      </c>
      <c r="B4" s="201" t="s">
        <v>64</v>
      </c>
      <c r="C4" s="37" t="s">
        <v>65</v>
      </c>
      <c r="D4" s="37" t="s">
        <v>619</v>
      </c>
    </row>
    <row r="5" ht="19.9" customHeight="1" spans="1:4">
      <c r="A5" s="137" t="s">
        <v>620</v>
      </c>
      <c r="B5" s="191"/>
      <c r="C5" s="191">
        <v>30</v>
      </c>
      <c r="D5" s="202">
        <f t="shared" ref="D5:D6" si="0">B5/C5*100</f>
        <v>0</v>
      </c>
    </row>
    <row r="6" ht="19.9" customHeight="1" spans="1:4">
      <c r="A6" s="137" t="s">
        <v>621</v>
      </c>
      <c r="B6" s="191"/>
      <c r="C6" s="191">
        <v>1726</v>
      </c>
      <c r="D6" s="202">
        <f t="shared" si="0"/>
        <v>0</v>
      </c>
    </row>
    <row r="7" ht="19.9" customHeight="1" spans="1:4">
      <c r="A7" s="137" t="s">
        <v>622</v>
      </c>
      <c r="B7" s="191"/>
      <c r="C7" s="191"/>
      <c r="D7" s="203"/>
    </row>
    <row r="8" ht="19.9" customHeight="1" spans="1:4">
      <c r="A8" s="137" t="s">
        <v>623</v>
      </c>
      <c r="B8" s="193">
        <v>9450</v>
      </c>
      <c r="C8" s="193">
        <v>16338</v>
      </c>
      <c r="D8" s="202">
        <f>B8/C8*100</f>
        <v>57.84</v>
      </c>
    </row>
    <row r="9" ht="19.9" customHeight="1" spans="1:6">
      <c r="A9" s="137" t="s">
        <v>624</v>
      </c>
      <c r="B9" s="191"/>
      <c r="C9" s="191">
        <v>441</v>
      </c>
      <c r="D9" s="202">
        <f>B9/C9*100</f>
        <v>0</v>
      </c>
      <c r="F9" s="194"/>
    </row>
    <row r="10" ht="19.9" customHeight="1" spans="1:4">
      <c r="A10" s="137" t="s">
        <v>625</v>
      </c>
      <c r="B10" s="191"/>
      <c r="C10" s="191"/>
      <c r="D10" s="202"/>
    </row>
    <row r="11" ht="19.9" customHeight="1" spans="1:4">
      <c r="A11" s="137" t="s">
        <v>626</v>
      </c>
      <c r="B11" s="191"/>
      <c r="C11" s="191"/>
      <c r="D11" s="202"/>
    </row>
    <row r="12" ht="19.9" customHeight="1" spans="1:4">
      <c r="A12" s="137" t="s">
        <v>627</v>
      </c>
      <c r="B12" s="191"/>
      <c r="C12" s="191"/>
      <c r="D12" s="202"/>
    </row>
    <row r="13" ht="19.9" customHeight="1" spans="1:4">
      <c r="A13" s="137" t="s">
        <v>628</v>
      </c>
      <c r="B13" s="193">
        <v>25050</v>
      </c>
      <c r="C13" s="193">
        <f>32356-894</f>
        <v>31462</v>
      </c>
      <c r="D13" s="202">
        <f t="shared" ref="D13:D16" si="1">B13/C13*100</f>
        <v>79.62</v>
      </c>
    </row>
    <row r="14" ht="19.9" customHeight="1" spans="1:4">
      <c r="A14" s="137" t="s">
        <v>629</v>
      </c>
      <c r="B14" s="193">
        <v>22351</v>
      </c>
      <c r="C14" s="193">
        <v>21032</v>
      </c>
      <c r="D14" s="202">
        <f t="shared" si="1"/>
        <v>106.27</v>
      </c>
    </row>
    <row r="15" ht="19.9" customHeight="1" spans="1:4">
      <c r="A15" s="137" t="s">
        <v>630</v>
      </c>
      <c r="B15" s="191">
        <v>60</v>
      </c>
      <c r="C15" s="175"/>
      <c r="D15" s="202"/>
    </row>
    <row r="16" ht="19.9" customHeight="1" spans="1:4">
      <c r="A16" s="142" t="s">
        <v>631</v>
      </c>
      <c r="B16" s="204">
        <f>SUM(B5:B15)</f>
        <v>56911</v>
      </c>
      <c r="C16" s="204">
        <f>SUM(C5:C14)</f>
        <v>71029</v>
      </c>
      <c r="D16" s="205">
        <f t="shared" si="1"/>
        <v>80.12</v>
      </c>
    </row>
    <row r="17" ht="19.9" customHeight="1" spans="1:4">
      <c r="A17" s="136" t="s">
        <v>136</v>
      </c>
      <c r="B17" s="197">
        <f>14542+825</f>
        <v>15367</v>
      </c>
      <c r="C17" s="197">
        <v>23017</v>
      </c>
      <c r="D17" s="202">
        <f t="shared" ref="D17:D22" si="2">B17/C17*100</f>
        <v>66.76</v>
      </c>
    </row>
    <row r="18" ht="19.9" customHeight="1" spans="1:4">
      <c r="A18" s="136" t="s">
        <v>137</v>
      </c>
      <c r="B18" s="193">
        <f>SUM(B19:B23)</f>
        <v>31767</v>
      </c>
      <c r="C18" s="193">
        <f>SUM(C19:C23)</f>
        <v>34217</v>
      </c>
      <c r="D18" s="202">
        <f t="shared" si="2"/>
        <v>92.84</v>
      </c>
    </row>
    <row r="19" ht="19.9" customHeight="1" spans="1:4">
      <c r="A19" s="146" t="s">
        <v>632</v>
      </c>
      <c r="B19" s="191"/>
      <c r="C19" s="191"/>
      <c r="D19" s="202"/>
    </row>
    <row r="20" ht="19.9" customHeight="1" spans="1:4">
      <c r="A20" s="146" t="s">
        <v>633</v>
      </c>
      <c r="B20" s="191"/>
      <c r="C20" s="191"/>
      <c r="D20" s="202"/>
    </row>
    <row r="21" ht="19.9" customHeight="1" spans="1:4">
      <c r="A21" s="146" t="s">
        <v>518</v>
      </c>
      <c r="B21" s="193">
        <v>16400</v>
      </c>
      <c r="C21" s="193">
        <v>11200</v>
      </c>
      <c r="D21" s="202">
        <f t="shared" si="2"/>
        <v>146.43</v>
      </c>
    </row>
    <row r="22" ht="19.9" customHeight="1" spans="1:4">
      <c r="A22" s="146" t="s">
        <v>634</v>
      </c>
      <c r="B22" s="197">
        <v>15367</v>
      </c>
      <c r="C22" s="197">
        <v>23017</v>
      </c>
      <c r="D22" s="202">
        <f t="shared" si="2"/>
        <v>66.76</v>
      </c>
    </row>
    <row r="23" ht="19.9" customHeight="1" spans="1:4">
      <c r="A23" s="146" t="s">
        <v>635</v>
      </c>
      <c r="B23" s="191"/>
      <c r="C23" s="191"/>
      <c r="D23" s="202"/>
    </row>
    <row r="24" ht="19.9" customHeight="1" spans="1:4">
      <c r="A24" s="142" t="s">
        <v>151</v>
      </c>
      <c r="B24" s="196">
        <f>B21+B17+B16</f>
        <v>88678</v>
      </c>
      <c r="C24" s="196">
        <f>C21+C17+C16</f>
        <v>105246</v>
      </c>
      <c r="D24" s="205">
        <f>B24/C24*100</f>
        <v>84.26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selection activeCell="C27" sqref="C27"/>
    </sheetView>
  </sheetViews>
  <sheetFormatPr defaultColWidth="9" defaultRowHeight="14.25" outlineLevelCol="5"/>
  <cols>
    <col min="1" max="1" width="41.625" customWidth="1"/>
    <col min="2" max="2" width="14.625" style="26" customWidth="1"/>
    <col min="3" max="3" width="14" style="26" customWidth="1"/>
    <col min="4" max="4" width="15.625" style="26" customWidth="1"/>
  </cols>
  <sheetData>
    <row r="1" ht="22.15" customHeight="1" spans="1:1">
      <c r="A1" s="129" t="s">
        <v>636</v>
      </c>
    </row>
    <row r="2" ht="27" customHeight="1" spans="1:4">
      <c r="A2" s="130" t="s">
        <v>637</v>
      </c>
      <c r="B2" s="130"/>
      <c r="C2" s="130"/>
      <c r="D2" s="130"/>
    </row>
    <row r="3" spans="1:4">
      <c r="A3" s="131"/>
      <c r="B3" s="162"/>
      <c r="C3" s="162"/>
      <c r="D3" s="170" t="s">
        <v>525</v>
      </c>
    </row>
    <row r="4" ht="46.15" customHeight="1" spans="1:4">
      <c r="A4" s="142" t="s">
        <v>593</v>
      </c>
      <c r="B4" s="186" t="s">
        <v>64</v>
      </c>
      <c r="C4" s="37" t="s">
        <v>65</v>
      </c>
      <c r="D4" s="37" t="s">
        <v>66</v>
      </c>
    </row>
    <row r="5" ht="18.75" customHeight="1" spans="1:4">
      <c r="A5" s="187" t="s">
        <v>594</v>
      </c>
      <c r="B5" s="188">
        <f>SUM(B7:B19)</f>
        <v>31015</v>
      </c>
      <c r="C5" s="188">
        <f>SUM(C7:C19)</f>
        <v>29651</v>
      </c>
      <c r="D5" s="189">
        <f>B5/C5*100</f>
        <v>104.6</v>
      </c>
    </row>
    <row r="6" ht="18.75" customHeight="1" spans="1:4">
      <c r="A6" s="143" t="s">
        <v>595</v>
      </c>
      <c r="B6" s="188"/>
      <c r="C6" s="188"/>
      <c r="D6" s="189"/>
    </row>
    <row r="7" ht="17.45" customHeight="1" spans="1:4">
      <c r="A7" s="190" t="s">
        <v>596</v>
      </c>
      <c r="B7" s="191"/>
      <c r="C7" s="191"/>
      <c r="D7" s="189"/>
    </row>
    <row r="8" ht="17.45" customHeight="1" spans="1:4">
      <c r="A8" s="190" t="s">
        <v>597</v>
      </c>
      <c r="B8" s="192"/>
      <c r="C8" s="192"/>
      <c r="D8" s="189"/>
    </row>
    <row r="9" ht="17.45" customHeight="1" spans="1:6">
      <c r="A9" s="190" t="s">
        <v>598</v>
      </c>
      <c r="B9" s="193"/>
      <c r="C9" s="193"/>
      <c r="D9" s="189"/>
      <c r="F9" s="194"/>
    </row>
    <row r="10" ht="17.45" customHeight="1" spans="1:4">
      <c r="A10" s="190" t="s">
        <v>599</v>
      </c>
      <c r="B10" s="193"/>
      <c r="C10" s="193"/>
      <c r="D10" s="195"/>
    </row>
    <row r="11" ht="17.45" customHeight="1" spans="1:4">
      <c r="A11" s="190" t="s">
        <v>600</v>
      </c>
      <c r="B11" s="193">
        <v>30000</v>
      </c>
      <c r="C11" s="193">
        <v>27916</v>
      </c>
      <c r="D11" s="195">
        <f t="shared" ref="D11:D14" si="0">B11/C11*100</f>
        <v>107.47</v>
      </c>
    </row>
    <row r="12" ht="17.45" customHeight="1" spans="1:4">
      <c r="A12" s="190" t="s">
        <v>601</v>
      </c>
      <c r="B12" s="192"/>
      <c r="C12" s="192"/>
      <c r="D12" s="195"/>
    </row>
    <row r="13" ht="17.45" customHeight="1" spans="1:4">
      <c r="A13" s="190" t="s">
        <v>602</v>
      </c>
      <c r="B13" s="193"/>
      <c r="C13" s="193">
        <v>335</v>
      </c>
      <c r="D13" s="195">
        <f t="shared" si="0"/>
        <v>0</v>
      </c>
    </row>
    <row r="14" ht="17.45" customHeight="1" spans="1:4">
      <c r="A14" s="190" t="s">
        <v>603</v>
      </c>
      <c r="B14" s="193">
        <v>80</v>
      </c>
      <c r="C14" s="193">
        <v>700</v>
      </c>
      <c r="D14" s="195">
        <f t="shared" si="0"/>
        <v>11.43</v>
      </c>
    </row>
    <row r="15" ht="17.45" customHeight="1" spans="1:4">
      <c r="A15" s="190" t="s">
        <v>604</v>
      </c>
      <c r="B15" s="192"/>
      <c r="C15" s="192"/>
      <c r="D15" s="195"/>
    </row>
    <row r="16" ht="17.45" customHeight="1" spans="1:4">
      <c r="A16" s="190" t="s">
        <v>605</v>
      </c>
      <c r="B16" s="192"/>
      <c r="C16" s="192"/>
      <c r="D16" s="195"/>
    </row>
    <row r="17" ht="17.45" customHeight="1" spans="1:4">
      <c r="A17" s="190" t="s">
        <v>606</v>
      </c>
      <c r="B17" s="193">
        <v>600</v>
      </c>
      <c r="C17" s="193">
        <v>700</v>
      </c>
      <c r="D17" s="195">
        <f t="shared" ref="D17" si="1">B17/C17*100</f>
        <v>85.71</v>
      </c>
    </row>
    <row r="18" ht="17.45" customHeight="1" spans="1:4">
      <c r="A18" s="190" t="s">
        <v>607</v>
      </c>
      <c r="B18" s="191">
        <v>335</v>
      </c>
      <c r="C18" s="191"/>
      <c r="D18" s="189"/>
    </row>
    <row r="19" ht="17.45" customHeight="1" spans="1:4">
      <c r="A19" s="190" t="s">
        <v>608</v>
      </c>
      <c r="B19" s="191"/>
      <c r="C19" s="191"/>
      <c r="D19" s="189"/>
    </row>
    <row r="20" ht="17.45" customHeight="1" spans="1:4">
      <c r="A20" s="142" t="s">
        <v>609</v>
      </c>
      <c r="B20" s="196">
        <f>B5</f>
        <v>31015</v>
      </c>
      <c r="C20" s="196">
        <f>C5</f>
        <v>29651</v>
      </c>
      <c r="D20" s="189">
        <f>B20/C20*100</f>
        <v>104.6</v>
      </c>
    </row>
    <row r="21" ht="17.45" customHeight="1" spans="1:4">
      <c r="A21" s="136" t="s">
        <v>610</v>
      </c>
      <c r="B21" s="191"/>
      <c r="C21" s="191"/>
      <c r="D21" s="189"/>
    </row>
    <row r="22" ht="17.45" customHeight="1" spans="1:4">
      <c r="A22" s="136" t="s">
        <v>611</v>
      </c>
      <c r="B22" s="197">
        <f>B26+B25</f>
        <v>40646</v>
      </c>
      <c r="C22" s="197">
        <f>C26+C25</f>
        <v>45900</v>
      </c>
      <c r="D22" s="189">
        <f>B22/C22*100</f>
        <v>88.55</v>
      </c>
    </row>
    <row r="23" ht="17.45" customHeight="1" spans="1:4">
      <c r="A23" s="143" t="s">
        <v>612</v>
      </c>
      <c r="B23" s="191"/>
      <c r="C23" s="191"/>
      <c r="D23" s="189"/>
    </row>
    <row r="24" ht="17.45" customHeight="1" spans="1:4">
      <c r="A24" s="143" t="s">
        <v>613</v>
      </c>
      <c r="B24" s="191"/>
      <c r="C24" s="191"/>
      <c r="D24" s="189"/>
    </row>
    <row r="25" ht="17.45" customHeight="1" spans="1:4">
      <c r="A25" s="143" t="s">
        <v>614</v>
      </c>
      <c r="B25" s="191">
        <v>22240</v>
      </c>
      <c r="C25" s="191">
        <v>28000</v>
      </c>
      <c r="D25" s="195">
        <f>B25/C25*100</f>
        <v>79.43</v>
      </c>
    </row>
    <row r="26" ht="17.45" customHeight="1" spans="1:4">
      <c r="A26" s="137" t="s">
        <v>615</v>
      </c>
      <c r="B26" s="193">
        <v>18406</v>
      </c>
      <c r="C26" s="193">
        <v>17900</v>
      </c>
      <c r="D26" s="195">
        <f>B26/C26*100</f>
        <v>102.83</v>
      </c>
    </row>
    <row r="27" ht="17.45" customHeight="1" spans="1:4">
      <c r="A27" s="137" t="s">
        <v>616</v>
      </c>
      <c r="B27" s="198"/>
      <c r="C27" s="198"/>
      <c r="D27" s="189"/>
    </row>
    <row r="28" ht="17.45" customHeight="1" spans="1:4">
      <c r="A28" s="142" t="s">
        <v>106</v>
      </c>
      <c r="B28" s="199">
        <f>B20+B22</f>
        <v>71661</v>
      </c>
      <c r="C28" s="199">
        <f>C20+C22</f>
        <v>75551</v>
      </c>
      <c r="D28" s="189">
        <f>B28/C28*100</f>
        <v>94.85</v>
      </c>
    </row>
    <row r="29" spans="3:3">
      <c r="C29" s="20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2"/>
  <sheetViews>
    <sheetView topLeftCell="A22" workbookViewId="0">
      <selection activeCell="C8" sqref="C8"/>
    </sheetView>
  </sheetViews>
  <sheetFormatPr defaultColWidth="9" defaultRowHeight="14.25" outlineLevelCol="3"/>
  <cols>
    <col min="1" max="1" width="52" style="149" customWidth="1"/>
    <col min="2" max="2" width="14.375" style="171" customWidth="1"/>
    <col min="3" max="3" width="15.375" style="171" customWidth="1"/>
    <col min="4" max="4" width="15.875" style="171" customWidth="1"/>
    <col min="5" max="16384" width="9" style="149"/>
  </cols>
  <sheetData>
    <row r="1" ht="19.15" customHeight="1" spans="1:1">
      <c r="A1" s="150" t="s">
        <v>638</v>
      </c>
    </row>
    <row r="2" ht="23.45" customHeight="1" spans="1:4">
      <c r="A2" s="151" t="s">
        <v>639</v>
      </c>
      <c r="B2" s="151"/>
      <c r="C2" s="151"/>
      <c r="D2" s="151"/>
    </row>
    <row r="3" ht="17.45" customHeight="1" spans="1:4">
      <c r="A3" s="152"/>
      <c r="B3" s="172"/>
      <c r="C3" s="172"/>
      <c r="D3" s="173" t="s">
        <v>525</v>
      </c>
    </row>
    <row r="4" ht="27" spans="1:4">
      <c r="A4" s="159" t="s">
        <v>593</v>
      </c>
      <c r="B4" s="174" t="s">
        <v>64</v>
      </c>
      <c r="C4" s="156" t="s">
        <v>65</v>
      </c>
      <c r="D4" s="156" t="s">
        <v>66</v>
      </c>
    </row>
    <row r="5" ht="15.75" customHeight="1" spans="1:4">
      <c r="A5" s="157" t="s">
        <v>620</v>
      </c>
      <c r="B5" s="175">
        <v>0</v>
      </c>
      <c r="C5" s="175">
        <v>0</v>
      </c>
      <c r="D5" s="175"/>
    </row>
    <row r="6" ht="15.75" customHeight="1" spans="1:4">
      <c r="A6" s="157" t="s">
        <v>621</v>
      </c>
      <c r="B6" s="175">
        <v>0</v>
      </c>
      <c r="C6" s="175">
        <v>0</v>
      </c>
      <c r="D6" s="175"/>
    </row>
    <row r="7" ht="15.75" customHeight="1" spans="1:4">
      <c r="A7" s="157" t="s">
        <v>622</v>
      </c>
      <c r="B7" s="175">
        <v>0</v>
      </c>
      <c r="C7" s="175">
        <v>0</v>
      </c>
      <c r="D7" s="175"/>
    </row>
    <row r="8" ht="15.75" customHeight="1" spans="1:4">
      <c r="A8" s="157" t="s">
        <v>623</v>
      </c>
      <c r="B8" s="175">
        <f>B9+B17+B19+B21+B24</f>
        <v>9450</v>
      </c>
      <c r="C8" s="175">
        <f>C10+C12+C13+C23+C25+C19</f>
        <v>12682</v>
      </c>
      <c r="D8" s="175">
        <f t="shared" ref="D8:D10" si="0">B8/C8*100</f>
        <v>74.52</v>
      </c>
    </row>
    <row r="9" ht="15.75" customHeight="1" spans="1:4">
      <c r="A9" s="176" t="s">
        <v>640</v>
      </c>
      <c r="B9" s="177">
        <f>SUM(B10:B16)</f>
        <v>8770</v>
      </c>
      <c r="C9" s="177">
        <f>C10+C12+C13</f>
        <v>10782</v>
      </c>
      <c r="D9" s="175">
        <f t="shared" si="0"/>
        <v>81.34</v>
      </c>
    </row>
    <row r="10" ht="15.75" customHeight="1" spans="1:4">
      <c r="A10" s="178" t="s">
        <v>641</v>
      </c>
      <c r="B10" s="179">
        <v>5500</v>
      </c>
      <c r="C10" s="179">
        <v>7632</v>
      </c>
      <c r="D10" s="175">
        <f t="shared" si="0"/>
        <v>72.06</v>
      </c>
    </row>
    <row r="11" ht="15.75" customHeight="1" spans="1:4">
      <c r="A11" s="178" t="s">
        <v>642</v>
      </c>
      <c r="B11" s="179"/>
      <c r="C11" s="179"/>
      <c r="D11" s="175"/>
    </row>
    <row r="12" ht="15.75" customHeight="1" spans="1:4">
      <c r="A12" s="178" t="s">
        <v>643</v>
      </c>
      <c r="B12" s="179">
        <v>3000</v>
      </c>
      <c r="C12" s="179">
        <v>2800</v>
      </c>
      <c r="D12" s="175">
        <f>B12/C12*100</f>
        <v>107.14</v>
      </c>
    </row>
    <row r="13" ht="15.75" customHeight="1" spans="1:4">
      <c r="A13" s="178" t="s">
        <v>644</v>
      </c>
      <c r="B13" s="179">
        <v>270</v>
      </c>
      <c r="C13" s="179">
        <v>350</v>
      </c>
      <c r="D13" s="175">
        <f>B13/C13*100</f>
        <v>77.14</v>
      </c>
    </row>
    <row r="14" ht="15.75" customHeight="1" spans="1:4">
      <c r="A14" s="178" t="s">
        <v>645</v>
      </c>
      <c r="B14" s="179"/>
      <c r="C14" s="179"/>
      <c r="D14" s="175"/>
    </row>
    <row r="15" ht="15.75" customHeight="1" spans="1:4">
      <c r="A15" s="178" t="s">
        <v>646</v>
      </c>
      <c r="B15" s="179"/>
      <c r="C15" s="179"/>
      <c r="D15" s="175"/>
    </row>
    <row r="16" ht="15.75" customHeight="1" spans="1:4">
      <c r="A16" s="178" t="s">
        <v>647</v>
      </c>
      <c r="B16" s="179"/>
      <c r="C16" s="179"/>
      <c r="D16" s="175"/>
    </row>
    <row r="17" ht="15.75" customHeight="1" spans="1:4">
      <c r="A17" s="176" t="s">
        <v>648</v>
      </c>
      <c r="B17" s="179"/>
      <c r="C17" s="179"/>
      <c r="D17" s="175"/>
    </row>
    <row r="18" ht="15.75" customHeight="1" spans="1:4">
      <c r="A18" s="178" t="s">
        <v>649</v>
      </c>
      <c r="B18" s="179"/>
      <c r="C18" s="179"/>
      <c r="D18" s="175"/>
    </row>
    <row r="19" ht="15.75" customHeight="1" spans="1:4">
      <c r="A19" s="176" t="s">
        <v>650</v>
      </c>
      <c r="B19" s="177">
        <f>SUM(B20)</f>
        <v>0</v>
      </c>
      <c r="C19" s="177">
        <v>500</v>
      </c>
      <c r="D19" s="175">
        <f t="shared" ref="D19:D25" si="1">B19/C19*100</f>
        <v>0</v>
      </c>
    </row>
    <row r="20" ht="15.75" customHeight="1" spans="1:4">
      <c r="A20" s="178" t="s">
        <v>651</v>
      </c>
      <c r="B20" s="179">
        <v>0</v>
      </c>
      <c r="C20" s="179">
        <v>500</v>
      </c>
      <c r="D20" s="175">
        <f t="shared" si="1"/>
        <v>0</v>
      </c>
    </row>
    <row r="21" ht="15.75" customHeight="1" spans="1:4">
      <c r="A21" s="180" t="s">
        <v>652</v>
      </c>
      <c r="B21" s="177">
        <f>SUM(B22:B23)</f>
        <v>80</v>
      </c>
      <c r="C21" s="179">
        <v>700</v>
      </c>
      <c r="D21" s="175">
        <f t="shared" si="1"/>
        <v>11.43</v>
      </c>
    </row>
    <row r="22" ht="15.75" customHeight="1" spans="1:4">
      <c r="A22" s="178" t="s">
        <v>653</v>
      </c>
      <c r="B22" s="179"/>
      <c r="C22" s="179"/>
      <c r="D22" s="175"/>
    </row>
    <row r="23" ht="15.75" customHeight="1" spans="1:4">
      <c r="A23" s="178" t="s">
        <v>654</v>
      </c>
      <c r="B23" s="177">
        <v>80</v>
      </c>
      <c r="C23" s="177">
        <v>700</v>
      </c>
      <c r="D23" s="175">
        <f t="shared" si="1"/>
        <v>11.43</v>
      </c>
    </row>
    <row r="24" ht="15.75" customHeight="1" spans="1:4">
      <c r="A24" s="180" t="s">
        <v>655</v>
      </c>
      <c r="B24" s="177">
        <f>B25</f>
        <v>600</v>
      </c>
      <c r="C24" s="177">
        <v>700</v>
      </c>
      <c r="D24" s="175">
        <f t="shared" si="1"/>
        <v>85.71</v>
      </c>
    </row>
    <row r="25" ht="15.75" customHeight="1" spans="1:4">
      <c r="A25" s="178" t="s">
        <v>656</v>
      </c>
      <c r="B25" s="177">
        <v>600</v>
      </c>
      <c r="C25" s="177">
        <v>700</v>
      </c>
      <c r="D25" s="175">
        <f t="shared" si="1"/>
        <v>85.71</v>
      </c>
    </row>
    <row r="26" ht="15.75" customHeight="1" spans="1:4">
      <c r="A26" s="157" t="s">
        <v>624</v>
      </c>
      <c r="B26" s="175"/>
      <c r="C26" s="175"/>
      <c r="D26" s="175"/>
    </row>
    <row r="27" ht="15.75" customHeight="1" spans="1:4">
      <c r="A27" s="157" t="s">
        <v>625</v>
      </c>
      <c r="B27" s="175"/>
      <c r="C27" s="175"/>
      <c r="D27" s="175"/>
    </row>
    <row r="28" ht="15.75" customHeight="1" spans="1:4">
      <c r="A28" s="157" t="s">
        <v>626</v>
      </c>
      <c r="B28" s="175"/>
      <c r="C28" s="175"/>
      <c r="D28" s="175"/>
    </row>
    <row r="29" ht="15.75" customHeight="1" spans="1:4">
      <c r="A29" s="157" t="s">
        <v>627</v>
      </c>
      <c r="B29" s="175"/>
      <c r="C29" s="175"/>
      <c r="D29" s="175"/>
    </row>
    <row r="30" ht="15.75" customHeight="1" spans="1:4">
      <c r="A30" s="157" t="s">
        <v>628</v>
      </c>
      <c r="B30" s="175">
        <f>B32+B31</f>
        <v>22575</v>
      </c>
      <c r="C30" s="175">
        <f>C32+C31</f>
        <v>28335</v>
      </c>
      <c r="D30" s="175">
        <f t="shared" ref="D30:D36" si="2">B30/C30*100</f>
        <v>79.67</v>
      </c>
    </row>
    <row r="31" ht="15.75" customHeight="1" spans="1:4">
      <c r="A31" s="180" t="s">
        <v>657</v>
      </c>
      <c r="B31" s="175">
        <v>22240</v>
      </c>
      <c r="C31" s="175">
        <v>28000</v>
      </c>
      <c r="D31" s="175">
        <f t="shared" si="2"/>
        <v>79.43</v>
      </c>
    </row>
    <row r="32" ht="15.75" customHeight="1" spans="1:4">
      <c r="A32" s="180" t="s">
        <v>658</v>
      </c>
      <c r="B32" s="175">
        <f>SUM(B33:B34)</f>
        <v>335</v>
      </c>
      <c r="C32" s="175">
        <v>335</v>
      </c>
      <c r="D32" s="175">
        <f t="shared" si="2"/>
        <v>100</v>
      </c>
    </row>
    <row r="33" ht="15.75" customHeight="1" spans="1:4">
      <c r="A33" s="178" t="s">
        <v>659</v>
      </c>
      <c r="B33" s="175">
        <v>35</v>
      </c>
      <c r="C33" s="175">
        <v>35</v>
      </c>
      <c r="D33" s="175">
        <f t="shared" si="2"/>
        <v>100</v>
      </c>
    </row>
    <row r="34" ht="15.75" customHeight="1" spans="1:4">
      <c r="A34" s="178" t="s">
        <v>660</v>
      </c>
      <c r="B34" s="175">
        <v>300</v>
      </c>
      <c r="C34" s="175">
        <v>300</v>
      </c>
      <c r="D34" s="175">
        <f t="shared" si="2"/>
        <v>100</v>
      </c>
    </row>
    <row r="35" ht="15.75" customHeight="1" spans="1:4">
      <c r="A35" s="157" t="s">
        <v>629</v>
      </c>
      <c r="B35" s="175">
        <f>B36+B37+B38</f>
        <v>22351</v>
      </c>
      <c r="C35" s="175">
        <f>C36+C37+C38</f>
        <v>21032</v>
      </c>
      <c r="D35" s="175">
        <f t="shared" si="2"/>
        <v>106.27</v>
      </c>
    </row>
    <row r="36" ht="15.75" customHeight="1" spans="1:4">
      <c r="A36" s="178" t="s">
        <v>661</v>
      </c>
      <c r="B36" s="179">
        <v>813</v>
      </c>
      <c r="C36" s="179">
        <v>3132</v>
      </c>
      <c r="D36" s="175">
        <f t="shared" si="2"/>
        <v>25.96</v>
      </c>
    </row>
    <row r="37" ht="15.75" customHeight="1" spans="1:4">
      <c r="A37" s="178" t="s">
        <v>662</v>
      </c>
      <c r="B37" s="179">
        <v>3132</v>
      </c>
      <c r="C37" s="179">
        <v>0</v>
      </c>
      <c r="D37" s="175"/>
    </row>
    <row r="38" ht="15.75" customHeight="1" spans="1:4">
      <c r="A38" s="178" t="s">
        <v>663</v>
      </c>
      <c r="B38" s="179">
        <v>18406</v>
      </c>
      <c r="C38" s="179">
        <v>17900</v>
      </c>
      <c r="D38" s="175">
        <f>B38/C38*100</f>
        <v>102.83</v>
      </c>
    </row>
    <row r="39" ht="15.75" customHeight="1" spans="1:4">
      <c r="A39" s="180" t="s">
        <v>630</v>
      </c>
      <c r="B39" s="175">
        <f>B40</f>
        <v>60</v>
      </c>
      <c r="C39" s="175">
        <v>0</v>
      </c>
      <c r="D39" s="175"/>
    </row>
    <row r="40" ht="15.75" customHeight="1" spans="1:4">
      <c r="A40" s="181" t="s">
        <v>664</v>
      </c>
      <c r="B40" s="175">
        <f>SUM(B41:B43)</f>
        <v>60</v>
      </c>
      <c r="C40" s="175">
        <v>0</v>
      </c>
      <c r="D40" s="175"/>
    </row>
    <row r="41" ht="15.75" customHeight="1" spans="1:4">
      <c r="A41" s="178" t="s">
        <v>665</v>
      </c>
      <c r="B41" s="175">
        <v>20</v>
      </c>
      <c r="C41" s="175">
        <v>0</v>
      </c>
      <c r="D41" s="175"/>
    </row>
    <row r="42" ht="15.75" customHeight="1" spans="1:4">
      <c r="A42" s="178" t="s">
        <v>666</v>
      </c>
      <c r="B42" s="175">
        <v>20</v>
      </c>
      <c r="C42" s="175">
        <v>0</v>
      </c>
      <c r="D42" s="175"/>
    </row>
    <row r="43" ht="15.75" customHeight="1" spans="1:4">
      <c r="A43" s="178" t="s">
        <v>667</v>
      </c>
      <c r="B43" s="175">
        <v>20</v>
      </c>
      <c r="C43" s="175">
        <v>0</v>
      </c>
      <c r="D43" s="175"/>
    </row>
    <row r="44" ht="15.75" customHeight="1" spans="1:4">
      <c r="A44" s="159" t="s">
        <v>631</v>
      </c>
      <c r="B44" s="182">
        <f>B8+B26+B30+B35+B39+B27</f>
        <v>54436</v>
      </c>
      <c r="C44" s="182">
        <f>C8+C26+C30+C35+C39+C27</f>
        <v>62049</v>
      </c>
      <c r="D44" s="182">
        <f t="shared" ref="D44:D46" si="3">B44/C44*100</f>
        <v>87.73</v>
      </c>
    </row>
    <row r="45" ht="15.75" customHeight="1" spans="1:4">
      <c r="A45" s="160" t="s">
        <v>136</v>
      </c>
      <c r="B45" s="179">
        <v>825</v>
      </c>
      <c r="C45" s="179">
        <v>2302</v>
      </c>
      <c r="D45" s="175">
        <f t="shared" si="3"/>
        <v>35.84</v>
      </c>
    </row>
    <row r="46" ht="15.75" customHeight="1" spans="1:4">
      <c r="A46" s="160" t="s">
        <v>137</v>
      </c>
      <c r="B46" s="175">
        <f>B49</f>
        <v>16400</v>
      </c>
      <c r="C46" s="175">
        <v>11200</v>
      </c>
      <c r="D46" s="175">
        <f t="shared" si="3"/>
        <v>146.43</v>
      </c>
    </row>
    <row r="47" ht="15.75" customHeight="1" spans="1:4">
      <c r="A47" s="183" t="s">
        <v>632</v>
      </c>
      <c r="B47" s="175"/>
      <c r="C47" s="175"/>
      <c r="D47" s="175"/>
    </row>
    <row r="48" ht="15.75" customHeight="1" spans="1:4">
      <c r="A48" s="183" t="s">
        <v>633</v>
      </c>
      <c r="B48" s="175"/>
      <c r="C48" s="175"/>
      <c r="D48" s="175"/>
    </row>
    <row r="49" ht="15.75" customHeight="1" spans="1:4">
      <c r="A49" s="183" t="s">
        <v>518</v>
      </c>
      <c r="B49" s="175">
        <v>16400</v>
      </c>
      <c r="C49" s="175">
        <v>11200</v>
      </c>
      <c r="D49" s="175">
        <f>B49/C49*100</f>
        <v>146.43</v>
      </c>
    </row>
    <row r="50" ht="15.75" customHeight="1" spans="1:4">
      <c r="A50" s="183" t="s">
        <v>634</v>
      </c>
      <c r="B50" s="175"/>
      <c r="C50" s="175"/>
      <c r="D50" s="175"/>
    </row>
    <row r="51" ht="15.75" customHeight="1" spans="1:4">
      <c r="A51" s="183" t="s">
        <v>635</v>
      </c>
      <c r="B51" s="184"/>
      <c r="C51" s="184"/>
      <c r="D51" s="175"/>
    </row>
    <row r="52" ht="15.75" customHeight="1" spans="1:4">
      <c r="A52" s="159" t="s">
        <v>151</v>
      </c>
      <c r="B52" s="185">
        <f>B44+B46+B45</f>
        <v>71661</v>
      </c>
      <c r="C52" s="185">
        <f>C44+C49+C45</f>
        <v>75551</v>
      </c>
      <c r="D52" s="182">
        <f>B52/C52*100</f>
        <v>94.85</v>
      </c>
    </row>
  </sheetData>
  <autoFilter xmlns:etc="http://www.wps.cn/officeDocument/2017/etCustomData" ref="A4:D52" etc:filterBottomFollowUsedRange="0">
    <extLst/>
  </autoFilter>
  <mergeCells count="1">
    <mergeCell ref="A2:D2"/>
  </mergeCells>
  <printOptions horizontalCentered="1"/>
  <pageMargins left="0.511811023622047" right="0.511811023622047" top="0.551181102362205" bottom="0.354330708661417" header="0.31496062992126" footer="0.31496062992126"/>
  <pageSetup paperSize="9" scale="88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D21" sqref="D21"/>
    </sheetView>
  </sheetViews>
  <sheetFormatPr defaultColWidth="9" defaultRowHeight="14.25"/>
  <cols>
    <col min="1" max="1" width="23" customWidth="1"/>
    <col min="2" max="9" width="10.375" customWidth="1"/>
    <col min="10" max="10" width="15.125" customWidth="1"/>
  </cols>
  <sheetData>
    <row r="1" ht="18.6" customHeight="1" spans="1:1">
      <c r="A1" s="129" t="s">
        <v>668</v>
      </c>
    </row>
    <row r="2" ht="21" spans="1:10">
      <c r="A2" s="130" t="s">
        <v>669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67"/>
      <c r="B3" s="167"/>
      <c r="C3" s="167"/>
      <c r="D3" s="167"/>
      <c r="E3" s="167"/>
      <c r="F3" s="167"/>
      <c r="G3" s="167"/>
      <c r="H3" s="167"/>
      <c r="J3" s="170" t="s">
        <v>525</v>
      </c>
    </row>
    <row r="4" ht="23.45" customHeight="1" spans="1:10">
      <c r="A4" s="168" t="s">
        <v>526</v>
      </c>
      <c r="B4" s="142" t="s">
        <v>574</v>
      </c>
      <c r="C4" s="142" t="s">
        <v>578</v>
      </c>
      <c r="D4" s="142" t="s">
        <v>578</v>
      </c>
      <c r="E4" s="142" t="s">
        <v>578</v>
      </c>
      <c r="F4" s="142" t="s">
        <v>578</v>
      </c>
      <c r="G4" s="142" t="s">
        <v>670</v>
      </c>
      <c r="H4" s="142" t="s">
        <v>670</v>
      </c>
      <c r="I4" s="142" t="s">
        <v>670</v>
      </c>
      <c r="J4" s="11" t="s">
        <v>579</v>
      </c>
    </row>
    <row r="5" ht="25.35" customHeight="1" spans="1:10">
      <c r="A5" s="137" t="s">
        <v>620</v>
      </c>
      <c r="B5" s="137">
        <v>0</v>
      </c>
      <c r="C5" s="137">
        <v>0</v>
      </c>
      <c r="D5" s="137">
        <v>0</v>
      </c>
      <c r="E5" s="137">
        <v>0</v>
      </c>
      <c r="F5" s="137">
        <v>0</v>
      </c>
      <c r="G5" s="137">
        <v>0</v>
      </c>
      <c r="H5" s="137">
        <v>0</v>
      </c>
      <c r="I5" s="137">
        <v>0</v>
      </c>
      <c r="J5" s="137">
        <v>0</v>
      </c>
    </row>
    <row r="6" ht="25.35" customHeight="1" spans="1:10">
      <c r="A6" s="137" t="s">
        <v>621</v>
      </c>
      <c r="B6" s="137">
        <v>0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</row>
    <row r="7" ht="25.35" customHeight="1" spans="1:10">
      <c r="A7" s="137" t="s">
        <v>622</v>
      </c>
      <c r="B7" s="137">
        <v>0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</row>
    <row r="8" ht="25.35" customHeight="1" spans="1:10">
      <c r="A8" s="137" t="s">
        <v>623</v>
      </c>
      <c r="B8" s="137">
        <v>0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</row>
    <row r="9" ht="25.35" customHeight="1" spans="1:10">
      <c r="A9" s="137" t="s">
        <v>624</v>
      </c>
      <c r="B9" s="137">
        <v>0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</row>
    <row r="10" ht="25.35" customHeight="1" spans="1:10">
      <c r="A10" s="137" t="s">
        <v>625</v>
      </c>
      <c r="B10" s="137">
        <v>0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0</v>
      </c>
    </row>
    <row r="11" ht="25.35" customHeight="1" spans="1:10">
      <c r="A11" s="137" t="s">
        <v>626</v>
      </c>
      <c r="B11" s="137">
        <v>0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37">
        <v>0</v>
      </c>
    </row>
    <row r="12" ht="25.35" customHeight="1" spans="1:10">
      <c r="A12" s="137" t="s">
        <v>627</v>
      </c>
      <c r="B12" s="137">
        <v>0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0</v>
      </c>
    </row>
    <row r="13" ht="25.35" customHeight="1" spans="1:10">
      <c r="A13" s="137" t="s">
        <v>628</v>
      </c>
      <c r="B13" s="137">
        <v>0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</row>
    <row r="14" ht="25.35" customHeight="1" spans="1:10">
      <c r="A14" s="137" t="s">
        <v>629</v>
      </c>
      <c r="B14" s="137">
        <v>0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0</v>
      </c>
      <c r="J14" s="137">
        <v>0</v>
      </c>
    </row>
    <row r="15" ht="25.35" customHeight="1" spans="1:10">
      <c r="A15" s="137" t="s">
        <v>630</v>
      </c>
      <c r="B15" s="137">
        <v>0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</row>
    <row r="16" s="166" customFormat="1" ht="25.35" customHeight="1" spans="1:10">
      <c r="A16" s="142" t="s">
        <v>574</v>
      </c>
      <c r="B16" s="137">
        <v>0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</row>
    <row r="17" ht="39.6" customHeight="1" spans="1:10">
      <c r="A17" s="169" t="s">
        <v>671</v>
      </c>
      <c r="B17" s="169"/>
      <c r="C17" s="169"/>
      <c r="D17" s="169"/>
      <c r="E17" s="169"/>
      <c r="F17" s="169"/>
      <c r="G17" s="169"/>
      <c r="H17" s="169"/>
      <c r="I17" s="169"/>
      <c r="J17" s="169"/>
    </row>
  </sheetData>
  <mergeCells count="2">
    <mergeCell ref="A2:J2"/>
    <mergeCell ref="A17:J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F5" sqref="F5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29" t="s">
        <v>672</v>
      </c>
    </row>
    <row r="2" ht="27" customHeight="1" spans="1:4">
      <c r="A2" s="130" t="s">
        <v>673</v>
      </c>
      <c r="B2" s="130"/>
      <c r="C2" s="130"/>
      <c r="D2" s="130"/>
    </row>
    <row r="3" spans="1:4">
      <c r="A3" s="131"/>
      <c r="B3" s="132"/>
      <c r="C3" s="132"/>
      <c r="D3" s="162" t="s">
        <v>525</v>
      </c>
    </row>
    <row r="4" ht="49.9" customHeight="1" spans="1:4">
      <c r="A4" s="134" t="s">
        <v>526</v>
      </c>
      <c r="B4" s="134" t="s">
        <v>64</v>
      </c>
      <c r="C4" s="37" t="s">
        <v>65</v>
      </c>
      <c r="D4" s="37" t="s">
        <v>66</v>
      </c>
    </row>
    <row r="5" ht="30.6" customHeight="1" spans="1:4">
      <c r="A5" s="137" t="s">
        <v>674</v>
      </c>
      <c r="B5" s="137">
        <v>79</v>
      </c>
      <c r="C5" s="137">
        <v>205</v>
      </c>
      <c r="D5" s="144">
        <f>B5/C5*100</f>
        <v>38.54</v>
      </c>
    </row>
    <row r="6" ht="30.6" customHeight="1" spans="1:4">
      <c r="A6" s="137" t="s">
        <v>675</v>
      </c>
      <c r="B6" s="137"/>
      <c r="C6" s="137"/>
      <c r="D6" s="137"/>
    </row>
    <row r="7" ht="30.6" customHeight="1" spans="1:4">
      <c r="A7" s="137" t="s">
        <v>676</v>
      </c>
      <c r="B7" s="137"/>
      <c r="C7" s="137"/>
      <c r="D7" s="137"/>
    </row>
    <row r="8" ht="30.6" customHeight="1" spans="1:4">
      <c r="A8" s="137" t="s">
        <v>677</v>
      </c>
      <c r="B8" s="137"/>
      <c r="C8" s="137"/>
      <c r="D8" s="137"/>
    </row>
    <row r="9" ht="30.6" customHeight="1" spans="1:4">
      <c r="A9" s="137" t="s">
        <v>678</v>
      </c>
      <c r="B9" s="137"/>
      <c r="C9" s="137"/>
      <c r="D9" s="137"/>
    </row>
    <row r="10" ht="30.6" customHeight="1" spans="1:4">
      <c r="A10" s="142" t="s">
        <v>609</v>
      </c>
      <c r="B10" s="137">
        <f>SUM(B5:B9)</f>
        <v>79</v>
      </c>
      <c r="C10" s="137">
        <v>205</v>
      </c>
      <c r="D10" s="144">
        <f>B10/C10*100</f>
        <v>38.54</v>
      </c>
    </row>
    <row r="11" ht="30.6" customHeight="1" spans="1:4">
      <c r="A11" s="163" t="s">
        <v>679</v>
      </c>
      <c r="B11" s="163"/>
      <c r="C11" s="163"/>
      <c r="D11" s="163"/>
    </row>
    <row r="12" ht="30.6" customHeight="1" spans="1:4">
      <c r="A12" s="164" t="s">
        <v>680</v>
      </c>
      <c r="B12" s="163"/>
      <c r="C12" s="163"/>
      <c r="D12" s="163"/>
    </row>
    <row r="13" ht="30.6" customHeight="1" spans="1:4">
      <c r="A13" s="165" t="s">
        <v>106</v>
      </c>
      <c r="B13" s="137">
        <f>SUM(B10:B12)</f>
        <v>79</v>
      </c>
      <c r="C13" s="137">
        <v>205</v>
      </c>
      <c r="D13" s="144">
        <f>B13/C13*100</f>
        <v>38.54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7" sqref="F7"/>
    </sheetView>
  </sheetViews>
  <sheetFormatPr defaultColWidth="9" defaultRowHeight="14.25" outlineLevelCol="3"/>
  <cols>
    <col min="1" max="1" width="33.875" style="149" customWidth="1"/>
    <col min="2" max="2" width="12.625" style="149" customWidth="1"/>
    <col min="3" max="3" width="14.25" style="149" customWidth="1"/>
    <col min="4" max="4" width="18.25" style="149" customWidth="1"/>
    <col min="5" max="16384" width="9" style="149"/>
  </cols>
  <sheetData>
    <row r="1" ht="23.45" customHeight="1" spans="1:1">
      <c r="A1" s="150" t="s">
        <v>681</v>
      </c>
    </row>
    <row r="2" ht="21" spans="1:4">
      <c r="A2" s="151" t="s">
        <v>682</v>
      </c>
      <c r="B2" s="151"/>
      <c r="C2" s="151"/>
      <c r="D2" s="151"/>
    </row>
    <row r="3" spans="1:4">
      <c r="A3" s="152"/>
      <c r="B3" s="153"/>
      <c r="C3" s="153"/>
      <c r="D3" s="154" t="s">
        <v>525</v>
      </c>
    </row>
    <row r="4" ht="50.45" customHeight="1" spans="1:4">
      <c r="A4" s="155" t="s">
        <v>526</v>
      </c>
      <c r="B4" s="155" t="s">
        <v>64</v>
      </c>
      <c r="C4" s="156" t="s">
        <v>65</v>
      </c>
      <c r="D4" s="156" t="s">
        <v>66</v>
      </c>
    </row>
    <row r="5" ht="31.15" customHeight="1" spans="1:4">
      <c r="A5" s="157" t="s">
        <v>683</v>
      </c>
      <c r="B5" s="157"/>
      <c r="C5" s="157"/>
      <c r="D5" s="157"/>
    </row>
    <row r="6" ht="31.15" customHeight="1" spans="1:4">
      <c r="A6" s="157" t="s">
        <v>684</v>
      </c>
      <c r="B6" s="157"/>
      <c r="C6" s="157">
        <v>144</v>
      </c>
      <c r="D6" s="158">
        <f>B6/C6*100</f>
        <v>0</v>
      </c>
    </row>
    <row r="7" ht="31.15" customHeight="1" spans="1:4">
      <c r="A7" s="157" t="s">
        <v>685</v>
      </c>
      <c r="B7" s="157"/>
      <c r="C7" s="157"/>
      <c r="D7" s="157"/>
    </row>
    <row r="8" ht="31.15" customHeight="1" spans="1:4">
      <c r="A8" s="157" t="s">
        <v>686</v>
      </c>
      <c r="B8" s="157"/>
      <c r="C8" s="157"/>
      <c r="D8" s="157"/>
    </row>
    <row r="9" ht="31.15" customHeight="1" spans="1:4">
      <c r="A9" s="157" t="s">
        <v>687</v>
      </c>
      <c r="B9" s="157">
        <v>55</v>
      </c>
      <c r="C9" s="157"/>
      <c r="D9" s="158"/>
    </row>
    <row r="10" ht="31.15" customHeight="1" spans="1:4">
      <c r="A10" s="159" t="s">
        <v>631</v>
      </c>
      <c r="B10" s="160">
        <f>SUM(B5:B9)</f>
        <v>55</v>
      </c>
      <c r="C10" s="160">
        <v>144</v>
      </c>
      <c r="D10" s="161">
        <f t="shared" ref="D10:D13" si="0">B10/C10*100</f>
        <v>38.19</v>
      </c>
    </row>
    <row r="11" ht="31.15" customHeight="1" spans="1:4">
      <c r="A11" s="157" t="s">
        <v>688</v>
      </c>
      <c r="B11" s="157"/>
      <c r="C11" s="157"/>
      <c r="D11" s="157"/>
    </row>
    <row r="12" ht="31.15" customHeight="1" spans="1:4">
      <c r="A12" s="157" t="s">
        <v>689</v>
      </c>
      <c r="B12" s="157">
        <v>24</v>
      </c>
      <c r="C12" s="157">
        <v>61</v>
      </c>
      <c r="D12" s="158">
        <f t="shared" si="0"/>
        <v>39.34</v>
      </c>
    </row>
    <row r="13" ht="31.15" customHeight="1" spans="1:4">
      <c r="A13" s="159" t="s">
        <v>151</v>
      </c>
      <c r="B13" s="160">
        <f>B10+B12</f>
        <v>79</v>
      </c>
      <c r="C13" s="160">
        <f>C10+C12</f>
        <v>205</v>
      </c>
      <c r="D13" s="161">
        <f t="shared" si="0"/>
        <v>38.54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A6" sqref="A6"/>
    </sheetView>
  </sheetViews>
  <sheetFormatPr defaultColWidth="9" defaultRowHeight="14.25" outlineLevelCol="3"/>
  <cols>
    <col min="1" max="1" width="42.5" customWidth="1"/>
    <col min="2" max="2" width="13" customWidth="1"/>
    <col min="3" max="3" width="14.75" customWidth="1"/>
    <col min="4" max="4" width="18" customWidth="1"/>
  </cols>
  <sheetData>
    <row r="1" spans="1:1">
      <c r="A1" s="129" t="s">
        <v>690</v>
      </c>
    </row>
    <row r="2" ht="21" spans="1:4">
      <c r="A2" s="130" t="s">
        <v>691</v>
      </c>
      <c r="B2" s="130"/>
      <c r="C2" s="130"/>
      <c r="D2" s="130"/>
    </row>
    <row r="3" ht="24.6" customHeight="1" spans="1:4">
      <c r="A3" s="131"/>
      <c r="B3" s="132"/>
      <c r="C3" s="132"/>
      <c r="D3" s="133" t="s">
        <v>525</v>
      </c>
    </row>
    <row r="4" ht="48.6" customHeight="1" spans="1:4">
      <c r="A4" s="134" t="s">
        <v>526</v>
      </c>
      <c r="B4" s="134" t="s">
        <v>64</v>
      </c>
      <c r="C4" s="37" t="s">
        <v>65</v>
      </c>
      <c r="D4" s="37" t="s">
        <v>66</v>
      </c>
    </row>
    <row r="5" ht="23.45" customHeight="1" spans="1:4">
      <c r="A5" s="137" t="s">
        <v>674</v>
      </c>
      <c r="B5" s="137">
        <v>79</v>
      </c>
      <c r="C5" s="137">
        <v>205</v>
      </c>
      <c r="D5" s="144">
        <f>B5/C5*100</f>
        <v>38.54</v>
      </c>
    </row>
    <row r="6" ht="23.45" customHeight="1" spans="1:4">
      <c r="A6" s="145" t="s">
        <v>692</v>
      </c>
      <c r="B6" s="137">
        <v>79</v>
      </c>
      <c r="C6" s="137">
        <v>205</v>
      </c>
      <c r="D6" s="144">
        <f>B6/C6*100</f>
        <v>38.54</v>
      </c>
    </row>
    <row r="7" ht="23.45" customHeight="1" spans="1:4">
      <c r="A7" s="145" t="s">
        <v>693</v>
      </c>
      <c r="B7" s="137"/>
      <c r="C7" s="137"/>
      <c r="D7" s="144"/>
    </row>
    <row r="8" ht="23.45" customHeight="1" spans="1:4">
      <c r="A8" s="145" t="s">
        <v>694</v>
      </c>
      <c r="B8" s="137"/>
      <c r="C8" s="137"/>
      <c r="D8" s="144"/>
    </row>
    <row r="9" ht="23.45" customHeight="1" spans="1:4">
      <c r="A9" s="145" t="s">
        <v>695</v>
      </c>
      <c r="B9" s="137"/>
      <c r="C9" s="137"/>
      <c r="D9" s="144"/>
    </row>
    <row r="10" ht="23.45" customHeight="1" spans="1:4">
      <c r="A10" s="137" t="s">
        <v>675</v>
      </c>
      <c r="B10" s="137"/>
      <c r="C10" s="137"/>
      <c r="D10" s="137"/>
    </row>
    <row r="11" ht="23.45" customHeight="1" spans="1:4">
      <c r="A11" s="145" t="s">
        <v>696</v>
      </c>
      <c r="B11" s="137"/>
      <c r="C11" s="137"/>
      <c r="D11" s="137"/>
    </row>
    <row r="12" ht="23.45" customHeight="1" spans="1:4">
      <c r="A12" s="146" t="s">
        <v>697</v>
      </c>
      <c r="B12" s="137"/>
      <c r="C12" s="137"/>
      <c r="D12" s="137"/>
    </row>
    <row r="13" ht="23.45" customHeight="1" spans="1:4">
      <c r="A13" s="146" t="s">
        <v>698</v>
      </c>
      <c r="B13" s="137"/>
      <c r="C13" s="137"/>
      <c r="D13" s="137"/>
    </row>
    <row r="14" ht="23.45" customHeight="1" spans="1:4">
      <c r="A14" s="146" t="s">
        <v>699</v>
      </c>
      <c r="B14" s="137"/>
      <c r="C14" s="137"/>
      <c r="D14" s="137"/>
    </row>
    <row r="15" ht="23.45" customHeight="1" spans="1:4">
      <c r="A15" s="137" t="s">
        <v>676</v>
      </c>
      <c r="B15" s="137"/>
      <c r="C15" s="137"/>
      <c r="D15" s="137"/>
    </row>
    <row r="16" ht="23.45" customHeight="1" spans="1:4">
      <c r="A16" s="137" t="s">
        <v>677</v>
      </c>
      <c r="B16" s="137"/>
      <c r="C16" s="137"/>
      <c r="D16" s="137"/>
    </row>
    <row r="17" ht="23.45" customHeight="1" spans="1:4">
      <c r="A17" s="137" t="s">
        <v>678</v>
      </c>
      <c r="B17" s="137"/>
      <c r="C17" s="137"/>
      <c r="D17" s="137"/>
    </row>
    <row r="18" ht="23.45" customHeight="1" spans="1:4">
      <c r="A18" s="142" t="s">
        <v>609</v>
      </c>
      <c r="B18" s="136">
        <v>79</v>
      </c>
      <c r="C18" s="136">
        <v>205</v>
      </c>
      <c r="D18" s="147">
        <f>B18/C18*100</f>
        <v>38.54</v>
      </c>
    </row>
    <row r="19" ht="23.45" customHeight="1" spans="1:4">
      <c r="A19" s="137" t="s">
        <v>679</v>
      </c>
      <c r="B19" s="137"/>
      <c r="C19" s="137"/>
      <c r="D19" s="137"/>
    </row>
    <row r="20" ht="23.45" customHeight="1" spans="1:4">
      <c r="A20" s="148" t="s">
        <v>680</v>
      </c>
      <c r="B20" s="137"/>
      <c r="C20" s="137"/>
      <c r="D20" s="137"/>
    </row>
    <row r="21" ht="23.45" customHeight="1" spans="1:4">
      <c r="A21" s="142" t="s">
        <v>106</v>
      </c>
      <c r="B21" s="136">
        <v>79</v>
      </c>
      <c r="C21" s="136">
        <v>205</v>
      </c>
      <c r="D21" s="147">
        <f>B21/C21*100</f>
        <v>38.54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opLeftCell="A10" workbookViewId="0">
      <selection activeCell="D34" sqref="D34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129" t="s">
        <v>700</v>
      </c>
    </row>
    <row r="2" ht="26.45" customHeight="1" spans="1:4">
      <c r="A2" s="130" t="s">
        <v>701</v>
      </c>
      <c r="B2" s="130"/>
      <c r="C2" s="130"/>
      <c r="D2" s="130"/>
    </row>
    <row r="3" spans="1:4">
      <c r="A3" s="131"/>
      <c r="B3" s="132"/>
      <c r="C3" s="132"/>
      <c r="D3" s="133" t="s">
        <v>525</v>
      </c>
    </row>
    <row r="4" ht="44.25" customHeight="1" spans="1:4">
      <c r="A4" s="134" t="s">
        <v>526</v>
      </c>
      <c r="B4" s="134" t="s">
        <v>64</v>
      </c>
      <c r="C4" s="37" t="s">
        <v>65</v>
      </c>
      <c r="D4" s="37" t="s">
        <v>66</v>
      </c>
    </row>
    <row r="5" ht="18.6" customHeight="1" spans="1:4">
      <c r="A5" s="135" t="s">
        <v>683</v>
      </c>
      <c r="B5" s="136"/>
      <c r="C5" s="136"/>
      <c r="D5" s="136"/>
    </row>
    <row r="6" ht="18.6" customHeight="1" spans="1:4">
      <c r="A6" s="135" t="s">
        <v>702</v>
      </c>
      <c r="B6" s="137"/>
      <c r="C6" s="137"/>
      <c r="D6" s="137"/>
    </row>
    <row r="7" ht="18.6" customHeight="1" spans="1:4">
      <c r="A7" s="138" t="s">
        <v>703</v>
      </c>
      <c r="B7" s="137"/>
      <c r="C7" s="137"/>
      <c r="D7" s="137"/>
    </row>
    <row r="8" ht="18.6" customHeight="1" spans="1:4">
      <c r="A8" s="138" t="s">
        <v>704</v>
      </c>
      <c r="B8" s="137"/>
      <c r="C8" s="137"/>
      <c r="D8" s="137"/>
    </row>
    <row r="9" ht="18.6" customHeight="1" spans="1:4">
      <c r="A9" s="138" t="s">
        <v>705</v>
      </c>
      <c r="B9" s="137"/>
      <c r="C9" s="137"/>
      <c r="D9" s="137"/>
    </row>
    <row r="10" ht="18.6" customHeight="1" spans="1:4">
      <c r="A10" s="138" t="s">
        <v>706</v>
      </c>
      <c r="B10" s="137"/>
      <c r="C10" s="137"/>
      <c r="D10" s="137"/>
    </row>
    <row r="11" ht="18.6" customHeight="1" spans="1:4">
      <c r="A11" s="138" t="s">
        <v>707</v>
      </c>
      <c r="B11" s="137"/>
      <c r="C11" s="137"/>
      <c r="D11" s="137"/>
    </row>
    <row r="12" ht="18.6" customHeight="1" spans="1:4">
      <c r="A12" s="138" t="s">
        <v>708</v>
      </c>
      <c r="B12" s="137"/>
      <c r="C12" s="137"/>
      <c r="D12" s="137"/>
    </row>
    <row r="13" ht="18.6" customHeight="1" spans="1:4">
      <c r="A13" s="138" t="s">
        <v>709</v>
      </c>
      <c r="B13" s="137"/>
      <c r="C13" s="137"/>
      <c r="D13" s="137"/>
    </row>
    <row r="14" ht="18.6" customHeight="1" spans="1:4">
      <c r="A14" s="138" t="s">
        <v>710</v>
      </c>
      <c r="B14" s="137"/>
      <c r="C14" s="137"/>
      <c r="D14" s="137"/>
    </row>
    <row r="15" ht="18.6" customHeight="1" spans="1:4">
      <c r="A15" s="135" t="s">
        <v>684</v>
      </c>
      <c r="B15" s="12"/>
      <c r="C15" s="12">
        <v>144</v>
      </c>
      <c r="D15" s="139">
        <f>B15/C15*100</f>
        <v>0</v>
      </c>
    </row>
    <row r="16" ht="18.6" customHeight="1" spans="1:4">
      <c r="A16" s="140" t="s">
        <v>711</v>
      </c>
      <c r="B16" s="12"/>
      <c r="C16" s="12"/>
      <c r="D16" s="12"/>
    </row>
    <row r="17" ht="18.6" customHeight="1" spans="1:4">
      <c r="A17" s="138" t="s">
        <v>712</v>
      </c>
      <c r="B17" s="12"/>
      <c r="C17" s="12"/>
      <c r="D17" s="12"/>
    </row>
    <row r="18" ht="18.6" customHeight="1" spans="1:4">
      <c r="A18" s="138" t="s">
        <v>713</v>
      </c>
      <c r="B18" s="12"/>
      <c r="C18" s="12"/>
      <c r="D18" s="12"/>
    </row>
    <row r="19" ht="18.6" customHeight="1" spans="1:4">
      <c r="A19" s="138" t="s">
        <v>714</v>
      </c>
      <c r="B19" s="12"/>
      <c r="C19" s="12"/>
      <c r="D19" s="12"/>
    </row>
    <row r="20" ht="18.6" customHeight="1" spans="1:4">
      <c r="A20" s="138" t="s">
        <v>715</v>
      </c>
      <c r="B20" s="12"/>
      <c r="C20" s="12"/>
      <c r="D20" s="12"/>
    </row>
    <row r="21" ht="18.6" customHeight="1" spans="1:4">
      <c r="A21" s="138" t="s">
        <v>716</v>
      </c>
      <c r="B21" s="12"/>
      <c r="C21" s="12"/>
      <c r="D21" s="12"/>
    </row>
    <row r="22" ht="18.6" customHeight="1" spans="1:4">
      <c r="A22" s="138" t="s">
        <v>717</v>
      </c>
      <c r="B22" s="12"/>
      <c r="C22" s="12"/>
      <c r="D22" s="12"/>
    </row>
    <row r="23" ht="18.6" customHeight="1" spans="1:4">
      <c r="A23" s="138" t="s">
        <v>718</v>
      </c>
      <c r="B23" s="12"/>
      <c r="C23" s="12">
        <v>144</v>
      </c>
      <c r="D23" s="139">
        <f>B23/C23*100</f>
        <v>0</v>
      </c>
    </row>
    <row r="24" ht="18.6" customHeight="1" spans="1:4">
      <c r="A24" s="135" t="s">
        <v>685</v>
      </c>
      <c r="B24" s="12"/>
      <c r="C24" s="12"/>
      <c r="D24" s="12"/>
    </row>
    <row r="25" ht="18.6" customHeight="1" spans="1:4">
      <c r="A25" s="135" t="s">
        <v>719</v>
      </c>
      <c r="B25" s="12"/>
      <c r="C25" s="12"/>
      <c r="D25" s="12"/>
    </row>
    <row r="26" ht="18.6" customHeight="1" spans="1:4">
      <c r="A26" s="135" t="s">
        <v>686</v>
      </c>
      <c r="B26" s="12"/>
      <c r="C26" s="12"/>
      <c r="D26" s="12"/>
    </row>
    <row r="27" ht="18.6" customHeight="1" spans="1:4">
      <c r="A27" s="135" t="s">
        <v>720</v>
      </c>
      <c r="B27" s="12"/>
      <c r="C27" s="12"/>
      <c r="D27" s="12"/>
    </row>
    <row r="28" ht="18.6" customHeight="1" spans="1:4">
      <c r="A28" s="135" t="s">
        <v>721</v>
      </c>
      <c r="B28" s="12"/>
      <c r="C28" s="12"/>
      <c r="D28" s="12"/>
    </row>
    <row r="29" ht="18.6" customHeight="1" spans="1:4">
      <c r="A29" s="135" t="s">
        <v>722</v>
      </c>
      <c r="B29" s="12"/>
      <c r="C29" s="12"/>
      <c r="D29" s="12"/>
    </row>
    <row r="30" ht="18.6" customHeight="1" spans="1:4">
      <c r="A30" s="135" t="s">
        <v>687</v>
      </c>
      <c r="B30" s="137">
        <v>55</v>
      </c>
      <c r="C30" s="137"/>
      <c r="D30" s="141"/>
    </row>
    <row r="31" ht="18.6" customHeight="1" spans="1:4">
      <c r="A31" s="142" t="s">
        <v>135</v>
      </c>
      <c r="B31" s="136">
        <v>55</v>
      </c>
      <c r="C31" s="136">
        <v>144</v>
      </c>
      <c r="D31" s="141">
        <f t="shared" ref="D31:D34" si="0">B31/C31*100</f>
        <v>38.19</v>
      </c>
    </row>
    <row r="32" ht="18.6" customHeight="1" spans="1:4">
      <c r="A32" s="143" t="s">
        <v>688</v>
      </c>
      <c r="B32" s="137"/>
      <c r="C32" s="137"/>
      <c r="D32" s="141"/>
    </row>
    <row r="33" ht="18.6" customHeight="1" spans="1:4">
      <c r="A33" s="137" t="s">
        <v>689</v>
      </c>
      <c r="B33" s="137">
        <v>24</v>
      </c>
      <c r="C33" s="137">
        <v>61</v>
      </c>
      <c r="D33" s="139">
        <f t="shared" si="0"/>
        <v>39.34</v>
      </c>
    </row>
    <row r="34" ht="18.6" customHeight="1" spans="1:4">
      <c r="A34" s="142" t="s">
        <v>723</v>
      </c>
      <c r="B34" s="136">
        <f>B31+B33</f>
        <v>79</v>
      </c>
      <c r="C34" s="136">
        <f>C31+C33</f>
        <v>205</v>
      </c>
      <c r="D34" s="141">
        <f t="shared" si="0"/>
        <v>38.54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pane ySplit="4" topLeftCell="A11" activePane="bottomLeft" state="frozen"/>
      <selection/>
      <selection pane="bottomLeft" activeCell="G5" sqref="G5"/>
    </sheetView>
  </sheetViews>
  <sheetFormatPr defaultColWidth="9" defaultRowHeight="14.25" outlineLevelCol="6"/>
  <cols>
    <col min="1" max="1" width="44.625" style="149" customWidth="1"/>
    <col min="2" max="2" width="13.625" style="171" customWidth="1"/>
    <col min="3" max="3" width="14" style="171" customWidth="1"/>
    <col min="4" max="4" width="15.125" style="171" customWidth="1"/>
    <col min="5" max="16384" width="9" style="149"/>
  </cols>
  <sheetData>
    <row r="1" ht="18" customHeight="1" spans="1:2">
      <c r="A1" s="288" t="s">
        <v>60</v>
      </c>
      <c r="B1" s="319"/>
    </row>
    <row r="2" ht="21" spans="1:4">
      <c r="A2" s="290" t="s">
        <v>61</v>
      </c>
      <c r="B2" s="290"/>
      <c r="C2" s="290"/>
      <c r="D2" s="290"/>
    </row>
    <row r="3" spans="1:4">
      <c r="A3" s="291"/>
      <c r="B3" s="319"/>
      <c r="D3" s="275" t="s">
        <v>62</v>
      </c>
    </row>
    <row r="4" ht="44.45" customHeight="1" spans="1:4">
      <c r="A4" s="320" t="s">
        <v>63</v>
      </c>
      <c r="B4" s="186" t="s">
        <v>64</v>
      </c>
      <c r="C4" s="221" t="s">
        <v>65</v>
      </c>
      <c r="D4" s="156" t="s">
        <v>66</v>
      </c>
    </row>
    <row r="5" spans="1:4">
      <c r="A5" s="321" t="s">
        <v>67</v>
      </c>
      <c r="B5" s="313">
        <f>SUM(B6:B21)</f>
        <v>46888</v>
      </c>
      <c r="C5" s="313">
        <f>SUM(C6:C21)</f>
        <v>62998</v>
      </c>
      <c r="D5" s="278">
        <f>B5/C5*100</f>
        <v>74.43</v>
      </c>
    </row>
    <row r="6" spans="1:4">
      <c r="A6" s="322" t="s">
        <v>68</v>
      </c>
      <c r="B6" s="313">
        <v>15732</v>
      </c>
      <c r="C6" s="313">
        <f>26131-4000+130</f>
        <v>22261</v>
      </c>
      <c r="D6" s="278">
        <f>B6/C6*100</f>
        <v>70.67</v>
      </c>
    </row>
    <row r="7" spans="1:4">
      <c r="A7" s="322" t="s">
        <v>69</v>
      </c>
      <c r="B7" s="313">
        <v>0</v>
      </c>
      <c r="C7" s="313">
        <v>0</v>
      </c>
      <c r="D7" s="278"/>
    </row>
    <row r="8" spans="1:4">
      <c r="A8" s="322" t="s">
        <v>70</v>
      </c>
      <c r="B8" s="313">
        <v>6568</v>
      </c>
      <c r="C8" s="313">
        <v>7674</v>
      </c>
      <c r="D8" s="278">
        <f>B8/C8*100</f>
        <v>85.59</v>
      </c>
    </row>
    <row r="9" spans="1:7">
      <c r="A9" s="322" t="s">
        <v>71</v>
      </c>
      <c r="B9" s="313">
        <v>0</v>
      </c>
      <c r="C9" s="313">
        <v>0</v>
      </c>
      <c r="D9" s="278"/>
      <c r="G9" s="323"/>
    </row>
    <row r="10" spans="1:4">
      <c r="A10" s="322" t="s">
        <v>72</v>
      </c>
      <c r="B10" s="313">
        <v>1697</v>
      </c>
      <c r="C10" s="313">
        <v>2549</v>
      </c>
      <c r="D10" s="278">
        <f t="shared" ref="D10:D25" si="0">B10/C10*100</f>
        <v>66.58</v>
      </c>
    </row>
    <row r="11" spans="1:4">
      <c r="A11" s="322" t="s">
        <v>73</v>
      </c>
      <c r="B11" s="313">
        <v>520</v>
      </c>
      <c r="C11" s="313">
        <v>816</v>
      </c>
      <c r="D11" s="278">
        <f t="shared" si="0"/>
        <v>63.73</v>
      </c>
    </row>
    <row r="12" spans="1:4">
      <c r="A12" s="322" t="s">
        <v>74</v>
      </c>
      <c r="B12" s="313">
        <v>1968</v>
      </c>
      <c r="C12" s="313">
        <f>2507+500</f>
        <v>3007</v>
      </c>
      <c r="D12" s="278">
        <f t="shared" si="0"/>
        <v>65.45</v>
      </c>
    </row>
    <row r="13" spans="1:4">
      <c r="A13" s="322" t="s">
        <v>75</v>
      </c>
      <c r="B13" s="313">
        <v>2847</v>
      </c>
      <c r="C13" s="313">
        <f>3738+1769</f>
        <v>5507</v>
      </c>
      <c r="D13" s="278">
        <f t="shared" si="0"/>
        <v>51.7</v>
      </c>
    </row>
    <row r="14" spans="1:4">
      <c r="A14" s="322" t="s">
        <v>76</v>
      </c>
      <c r="B14" s="313">
        <v>778</v>
      </c>
      <c r="C14" s="313">
        <v>1147</v>
      </c>
      <c r="D14" s="278">
        <f t="shared" si="0"/>
        <v>67.83</v>
      </c>
    </row>
    <row r="15" spans="1:4">
      <c r="A15" s="322" t="s">
        <v>77</v>
      </c>
      <c r="B15" s="313">
        <v>1854</v>
      </c>
      <c r="C15" s="313">
        <f>1941+1000</f>
        <v>2941</v>
      </c>
      <c r="D15" s="278">
        <f t="shared" si="0"/>
        <v>63.04</v>
      </c>
    </row>
    <row r="16" spans="1:4">
      <c r="A16" s="322" t="s">
        <v>78</v>
      </c>
      <c r="B16" s="313">
        <v>6089</v>
      </c>
      <c r="C16" s="313">
        <f>4668+1500-130</f>
        <v>6038</v>
      </c>
      <c r="D16" s="278">
        <f t="shared" si="0"/>
        <v>100.84</v>
      </c>
    </row>
    <row r="17" spans="1:4">
      <c r="A17" s="322" t="s">
        <v>79</v>
      </c>
      <c r="B17" s="313">
        <v>795</v>
      </c>
      <c r="C17" s="313">
        <f>100+900</f>
        <v>1000</v>
      </c>
      <c r="D17" s="278">
        <f t="shared" si="0"/>
        <v>79.5</v>
      </c>
    </row>
    <row r="18" spans="1:4">
      <c r="A18" s="322" t="s">
        <v>80</v>
      </c>
      <c r="B18" s="313">
        <v>632</v>
      </c>
      <c r="C18" s="313">
        <f>2083+1000</f>
        <v>3083</v>
      </c>
      <c r="D18" s="278">
        <f t="shared" si="0"/>
        <v>20.5</v>
      </c>
    </row>
    <row r="19" spans="1:4">
      <c r="A19" s="322" t="s">
        <v>81</v>
      </c>
      <c r="B19" s="313">
        <v>3044</v>
      </c>
      <c r="C19" s="313">
        <v>2286</v>
      </c>
      <c r="D19" s="278">
        <f t="shared" si="0"/>
        <v>133.16</v>
      </c>
    </row>
    <row r="20" spans="1:4">
      <c r="A20" s="322" t="s">
        <v>82</v>
      </c>
      <c r="B20" s="313">
        <v>4300</v>
      </c>
      <c r="C20" s="313">
        <v>4600</v>
      </c>
      <c r="D20" s="278">
        <f t="shared" si="0"/>
        <v>93.48</v>
      </c>
    </row>
    <row r="21" spans="1:4">
      <c r="A21" s="322" t="s">
        <v>83</v>
      </c>
      <c r="B21" s="313">
        <v>64</v>
      </c>
      <c r="C21" s="313">
        <v>89</v>
      </c>
      <c r="D21" s="278">
        <f t="shared" si="0"/>
        <v>71.91</v>
      </c>
    </row>
    <row r="22" spans="1:4">
      <c r="A22" s="321" t="s">
        <v>84</v>
      </c>
      <c r="B22" s="313">
        <f>SUM(B23:B30)</f>
        <v>34845</v>
      </c>
      <c r="C22" s="313">
        <f>SUM(C23:C30)</f>
        <v>37606</v>
      </c>
      <c r="D22" s="278">
        <f t="shared" si="0"/>
        <v>92.66</v>
      </c>
    </row>
    <row r="23" spans="1:4">
      <c r="A23" s="322" t="s">
        <v>85</v>
      </c>
      <c r="B23" s="313">
        <v>2495</v>
      </c>
      <c r="C23" s="313">
        <v>4245</v>
      </c>
      <c r="D23" s="278">
        <f t="shared" si="0"/>
        <v>58.78</v>
      </c>
    </row>
    <row r="24" spans="1:4">
      <c r="A24" s="322" t="s">
        <v>86</v>
      </c>
      <c r="B24" s="313">
        <v>3102</v>
      </c>
      <c r="C24" s="313">
        <v>3595</v>
      </c>
      <c r="D24" s="278">
        <f t="shared" si="0"/>
        <v>86.29</v>
      </c>
    </row>
    <row r="25" spans="1:4">
      <c r="A25" s="322" t="s">
        <v>87</v>
      </c>
      <c r="B25" s="313">
        <v>6045</v>
      </c>
      <c r="C25" s="313">
        <v>6013</v>
      </c>
      <c r="D25" s="278">
        <f t="shared" si="0"/>
        <v>100.53</v>
      </c>
    </row>
    <row r="26" spans="1:4">
      <c r="A26" s="322" t="s">
        <v>88</v>
      </c>
      <c r="B26" s="313">
        <v>0</v>
      </c>
      <c r="C26" s="313">
        <v>0</v>
      </c>
      <c r="D26" s="278"/>
    </row>
    <row r="27" spans="1:4">
      <c r="A27" s="322" t="s">
        <v>89</v>
      </c>
      <c r="B27" s="313">
        <v>23203</v>
      </c>
      <c r="C27" s="313">
        <f>2063+15000+3500</f>
        <v>20563</v>
      </c>
      <c r="D27" s="278">
        <f t="shared" ref="D27:D44" si="1">B27/C27*100</f>
        <v>112.84</v>
      </c>
    </row>
    <row r="28" spans="1:4">
      <c r="A28" s="322" t="s">
        <v>90</v>
      </c>
      <c r="B28" s="313"/>
      <c r="C28" s="313"/>
      <c r="D28" s="278"/>
    </row>
    <row r="29" spans="1:4">
      <c r="A29" s="322" t="s">
        <v>91</v>
      </c>
      <c r="B29" s="313">
        <v>0</v>
      </c>
      <c r="C29" s="313">
        <v>3190</v>
      </c>
      <c r="D29" s="278">
        <f t="shared" si="1"/>
        <v>0</v>
      </c>
    </row>
    <row r="30" spans="1:4">
      <c r="A30" s="322" t="s">
        <v>92</v>
      </c>
      <c r="B30" s="344"/>
      <c r="C30" s="344"/>
      <c r="D30" s="278"/>
    </row>
    <row r="31" spans="1:4">
      <c r="A31" s="324" t="s">
        <v>93</v>
      </c>
      <c r="B31" s="313">
        <f>B5+B22</f>
        <v>81733</v>
      </c>
      <c r="C31" s="313">
        <f>C5+C22</f>
        <v>100604</v>
      </c>
      <c r="D31" s="278">
        <f t="shared" si="1"/>
        <v>81.24</v>
      </c>
    </row>
    <row r="32" spans="1:4">
      <c r="A32" s="325" t="s">
        <v>94</v>
      </c>
      <c r="B32" s="313">
        <v>0</v>
      </c>
      <c r="C32" s="313">
        <v>0</v>
      </c>
      <c r="D32" s="278"/>
    </row>
    <row r="33" spans="1:4">
      <c r="A33" s="325" t="s">
        <v>95</v>
      </c>
      <c r="B33" s="313">
        <f>B34+B38+B41+B40+B39+B42+B43</f>
        <v>255479</v>
      </c>
      <c r="C33" s="313">
        <f>C34+C38+C41+C40+C39+C42+C43</f>
        <v>260680</v>
      </c>
      <c r="D33" s="278">
        <f t="shared" si="1"/>
        <v>98</v>
      </c>
    </row>
    <row r="34" spans="1:4">
      <c r="A34" s="326" t="s">
        <v>96</v>
      </c>
      <c r="B34" s="313">
        <f>B35+B36+B37</f>
        <v>118644</v>
      </c>
      <c r="C34" s="313">
        <f>C35+C36+C37</f>
        <v>140392</v>
      </c>
      <c r="D34" s="278">
        <f t="shared" si="1"/>
        <v>84.51</v>
      </c>
    </row>
    <row r="35" spans="1:4">
      <c r="A35" s="327" t="s">
        <v>97</v>
      </c>
      <c r="B35" s="313">
        <v>6479</v>
      </c>
      <c r="C35" s="313">
        <v>6479</v>
      </c>
      <c r="D35" s="278">
        <f t="shared" si="1"/>
        <v>100</v>
      </c>
    </row>
    <row r="36" spans="1:4">
      <c r="A36" s="327" t="s">
        <v>98</v>
      </c>
      <c r="B36" s="313">
        <v>111002</v>
      </c>
      <c r="C36" s="313">
        <v>130421</v>
      </c>
      <c r="D36" s="278">
        <f t="shared" si="1"/>
        <v>85.11</v>
      </c>
    </row>
    <row r="37" spans="1:4">
      <c r="A37" s="327" t="s">
        <v>99</v>
      </c>
      <c r="B37" s="313">
        <v>1163</v>
      </c>
      <c r="C37" s="313">
        <v>3492</v>
      </c>
      <c r="D37" s="278">
        <f t="shared" si="1"/>
        <v>33.3</v>
      </c>
    </row>
    <row r="38" spans="1:4">
      <c r="A38" s="328" t="s">
        <v>100</v>
      </c>
      <c r="B38" s="313">
        <v>0</v>
      </c>
      <c r="C38" s="313">
        <v>0</v>
      </c>
      <c r="D38" s="278"/>
    </row>
    <row r="39" spans="1:4">
      <c r="A39" s="329" t="s">
        <v>101</v>
      </c>
      <c r="B39" s="313">
        <v>70504</v>
      </c>
      <c r="C39" s="313">
        <v>55552</v>
      </c>
      <c r="D39" s="278">
        <f t="shared" si="1"/>
        <v>126.92</v>
      </c>
    </row>
    <row r="40" spans="1:4">
      <c r="A40" s="329" t="s">
        <v>102</v>
      </c>
      <c r="B40" s="313">
        <v>26474</v>
      </c>
      <c r="C40" s="313">
        <v>24099</v>
      </c>
      <c r="D40" s="278">
        <f t="shared" si="1"/>
        <v>109.86</v>
      </c>
    </row>
    <row r="41" spans="1:4">
      <c r="A41" s="326" t="s">
        <v>103</v>
      </c>
      <c r="B41" s="313">
        <v>22821</v>
      </c>
      <c r="C41" s="313">
        <v>17815</v>
      </c>
      <c r="D41" s="278">
        <f t="shared" si="1"/>
        <v>128.1</v>
      </c>
    </row>
    <row r="42" spans="1:4">
      <c r="A42" s="330" t="s">
        <v>104</v>
      </c>
      <c r="B42" s="313">
        <v>17036</v>
      </c>
      <c r="C42" s="313">
        <v>21622</v>
      </c>
      <c r="D42" s="278">
        <f t="shared" si="1"/>
        <v>78.79</v>
      </c>
    </row>
    <row r="43" spans="1:4">
      <c r="A43" s="329" t="s">
        <v>105</v>
      </c>
      <c r="B43" s="313">
        <v>0</v>
      </c>
      <c r="C43" s="313">
        <v>1200</v>
      </c>
      <c r="D43" s="278">
        <f t="shared" si="1"/>
        <v>0</v>
      </c>
    </row>
    <row r="44" spans="1:4">
      <c r="A44" s="324" t="s">
        <v>106</v>
      </c>
      <c r="B44" s="313">
        <f>B31+B32+B33</f>
        <v>337212</v>
      </c>
      <c r="C44" s="313">
        <f>C31+C32+C33</f>
        <v>361284</v>
      </c>
      <c r="D44" s="278">
        <f t="shared" si="1"/>
        <v>93.34</v>
      </c>
    </row>
    <row r="45" spans="1:2">
      <c r="A45" s="331"/>
      <c r="B45" s="319"/>
    </row>
    <row r="46" spans="1:2">
      <c r="A46" s="331"/>
      <c r="B46" s="319"/>
    </row>
    <row r="47" spans="1:2">
      <c r="A47" s="331"/>
      <c r="B47" s="319"/>
    </row>
    <row r="48" spans="1:2">
      <c r="A48" s="332"/>
      <c r="B48" s="319"/>
    </row>
    <row r="49" spans="1:2">
      <c r="A49" s="332"/>
      <c r="B49" s="319"/>
    </row>
    <row r="50" spans="1:2">
      <c r="A50" s="332"/>
      <c r="B50" s="31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opLeftCell="B7" workbookViewId="0">
      <selection activeCell="I15" sqref="I15"/>
    </sheetView>
  </sheetViews>
  <sheetFormatPr defaultColWidth="8.125" defaultRowHeight="14.25" outlineLevelCol="3"/>
  <cols>
    <col min="1" max="1" width="35.125" style="76" customWidth="1"/>
    <col min="2" max="2" width="13.875" style="76" customWidth="1"/>
    <col min="3" max="3" width="14.25" style="76" customWidth="1"/>
    <col min="4" max="4" width="16.75" style="107" customWidth="1"/>
    <col min="5" max="16384" width="8.125" style="76"/>
  </cols>
  <sheetData>
    <row r="1" ht="26.25" customHeight="1" spans="1:1">
      <c r="A1" s="108" t="s">
        <v>724</v>
      </c>
    </row>
    <row r="2" ht="27" customHeight="1" spans="1:4">
      <c r="A2" s="109" t="s">
        <v>725</v>
      </c>
      <c r="B2" s="109"/>
      <c r="C2" s="109"/>
      <c r="D2" s="109"/>
    </row>
    <row r="3" ht="23.25" customHeight="1" spans="2:4">
      <c r="B3" s="75"/>
      <c r="D3" s="77" t="s">
        <v>525</v>
      </c>
    </row>
    <row r="4" s="104" customFormat="1" ht="44.25" customHeight="1" spans="1:4">
      <c r="A4" s="125" t="s">
        <v>526</v>
      </c>
      <c r="B4" s="79" t="s">
        <v>64</v>
      </c>
      <c r="C4" s="37" t="s">
        <v>65</v>
      </c>
      <c r="D4" s="37" t="s">
        <v>66</v>
      </c>
    </row>
    <row r="5" ht="21" customHeight="1" spans="1:4">
      <c r="A5" s="92" t="s">
        <v>726</v>
      </c>
      <c r="B5" s="111"/>
      <c r="C5" s="111"/>
      <c r="D5" s="85"/>
    </row>
    <row r="6" ht="21" customHeight="1" spans="1:4">
      <c r="A6" s="92" t="s">
        <v>727</v>
      </c>
      <c r="B6" s="100">
        <v>17758</v>
      </c>
      <c r="C6" s="100">
        <v>16120</v>
      </c>
      <c r="D6" s="85">
        <f>B6/C6</f>
        <v>1.102</v>
      </c>
    </row>
    <row r="7" ht="21" customHeight="1" spans="1:4">
      <c r="A7" s="92" t="s">
        <v>728</v>
      </c>
      <c r="B7" s="100">
        <v>30956</v>
      </c>
      <c r="C7" s="100">
        <v>26775</v>
      </c>
      <c r="D7" s="85">
        <f>B7/C7</f>
        <v>1.156</v>
      </c>
    </row>
    <row r="8" ht="21" customHeight="1" spans="1:4">
      <c r="A8" s="92" t="s">
        <v>729</v>
      </c>
      <c r="B8" s="126"/>
      <c r="C8" s="126"/>
      <c r="D8" s="127"/>
    </row>
    <row r="9" ht="21" customHeight="1" spans="1:4">
      <c r="A9" s="92" t="s">
        <v>730</v>
      </c>
      <c r="B9" s="126"/>
      <c r="C9" s="126"/>
      <c r="D9" s="127"/>
    </row>
    <row r="10" ht="21" customHeight="1" spans="1:4">
      <c r="A10" s="114" t="s">
        <v>731</v>
      </c>
      <c r="B10" s="126"/>
      <c r="C10" s="126"/>
      <c r="D10" s="127"/>
    </row>
    <row r="11" ht="21" customHeight="1" spans="1:4">
      <c r="A11" s="115" t="s">
        <v>732</v>
      </c>
      <c r="B11" s="126"/>
      <c r="C11" s="126"/>
      <c r="D11" s="127"/>
    </row>
    <row r="12" ht="21" customHeight="1" spans="1:4">
      <c r="A12" s="114" t="s">
        <v>733</v>
      </c>
      <c r="B12" s="126"/>
      <c r="C12" s="126"/>
      <c r="D12" s="127"/>
    </row>
    <row r="13" ht="21" customHeight="1" spans="1:4">
      <c r="A13" s="92" t="s">
        <v>734</v>
      </c>
      <c r="B13" s="126"/>
      <c r="C13" s="126"/>
      <c r="D13" s="127"/>
    </row>
    <row r="14" ht="21" customHeight="1" spans="1:4">
      <c r="A14" s="92" t="s">
        <v>735</v>
      </c>
      <c r="B14" s="126"/>
      <c r="C14" s="126"/>
      <c r="D14" s="127"/>
    </row>
    <row r="15" ht="21" customHeight="1" spans="1:4">
      <c r="A15" s="92" t="s">
        <v>736</v>
      </c>
      <c r="B15" s="126"/>
      <c r="C15" s="126"/>
      <c r="D15" s="127"/>
    </row>
    <row r="16" ht="21" customHeight="1" spans="1:4">
      <c r="A16" s="128" t="s">
        <v>737</v>
      </c>
      <c r="B16" s="100">
        <f>B6+B7</f>
        <v>48714</v>
      </c>
      <c r="C16" s="100">
        <f>C6+C7</f>
        <v>42895</v>
      </c>
      <c r="D16" s="85">
        <f>B16/C16</f>
        <v>1.136</v>
      </c>
    </row>
  </sheetData>
  <mergeCells count="1">
    <mergeCell ref="A2:D2"/>
  </mergeCells>
  <conditionalFormatting sqref="A5:A6">
    <cfRule type="expression" dxfId="0" priority="2" stopIfTrue="1">
      <formula>"len($A:$A)=3"</formula>
    </cfRule>
  </conditionalFormatting>
  <conditionalFormatting sqref="D16 D5:D7">
    <cfRule type="cellIs" dxfId="1" priority="1" stopIfTrue="1" operator="lessThan">
      <formula>0</formula>
    </cfRule>
  </conditionalFormatting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D17" sqref="D17"/>
    </sheetView>
  </sheetViews>
  <sheetFormatPr defaultColWidth="8.125" defaultRowHeight="14.25" outlineLevelCol="5"/>
  <cols>
    <col min="1" max="1" width="37.125" style="76" customWidth="1"/>
    <col min="2" max="3" width="14.625" style="76" customWidth="1"/>
    <col min="4" max="4" width="18" style="107" customWidth="1"/>
    <col min="5" max="5" width="10.5" style="76" customWidth="1"/>
    <col min="6" max="6" width="9.125" style="76" customWidth="1"/>
    <col min="7" max="13" width="8.125" style="76"/>
    <col min="14" max="14" width="11.5" style="76" customWidth="1"/>
    <col min="15" max="16384" width="8.125" style="76"/>
  </cols>
  <sheetData>
    <row r="1" ht="19.9" customHeight="1" spans="1:1">
      <c r="A1" s="108" t="s">
        <v>738</v>
      </c>
    </row>
    <row r="2" ht="21" spans="1:4">
      <c r="A2" s="109" t="s">
        <v>739</v>
      </c>
      <c r="B2" s="109"/>
      <c r="C2" s="109"/>
      <c r="D2" s="109"/>
    </row>
    <row r="3" spans="2:4">
      <c r="B3" s="75"/>
      <c r="D3" s="77" t="s">
        <v>525</v>
      </c>
    </row>
    <row r="4" s="104" customFormat="1" ht="45.75" customHeight="1" spans="1:4">
      <c r="A4" s="110" t="s">
        <v>526</v>
      </c>
      <c r="B4" s="79" t="s">
        <v>64</v>
      </c>
      <c r="C4" s="37" t="s">
        <v>65</v>
      </c>
      <c r="D4" s="37" t="s">
        <v>66</v>
      </c>
    </row>
    <row r="5" s="105" customFormat="1" ht="22.9" customHeight="1" spans="1:4">
      <c r="A5" s="92" t="s">
        <v>740</v>
      </c>
      <c r="B5" s="84"/>
      <c r="C5" s="111"/>
      <c r="D5" s="85"/>
    </row>
    <row r="6" s="105" customFormat="1" ht="22.9" customHeight="1" spans="1:4">
      <c r="A6" s="92" t="s">
        <v>741</v>
      </c>
      <c r="B6" s="112">
        <v>15947</v>
      </c>
      <c r="C6" s="112">
        <v>13618</v>
      </c>
      <c r="D6" s="85">
        <f>B6/C6</f>
        <v>1.171</v>
      </c>
    </row>
    <row r="7" s="105" customFormat="1" ht="22.9" customHeight="1" spans="1:4">
      <c r="A7" s="92" t="s">
        <v>742</v>
      </c>
      <c r="B7" s="112">
        <v>30142</v>
      </c>
      <c r="C7" s="112">
        <v>28470</v>
      </c>
      <c r="D7" s="85">
        <f>B7/C7</f>
        <v>1.059</v>
      </c>
    </row>
    <row r="8" s="105" customFormat="1" ht="22.9" customHeight="1" spans="1:4">
      <c r="A8" s="92" t="s">
        <v>743</v>
      </c>
      <c r="B8" s="84"/>
      <c r="C8" s="111"/>
      <c r="D8" s="85"/>
    </row>
    <row r="9" s="105" customFormat="1" ht="22.9" customHeight="1" spans="1:6">
      <c r="A9" s="92" t="s">
        <v>744</v>
      </c>
      <c r="B9" s="84"/>
      <c r="C9" s="111"/>
      <c r="D9" s="85"/>
      <c r="F9" s="113"/>
    </row>
    <row r="10" s="105" customFormat="1" ht="22.9" customHeight="1" spans="1:4">
      <c r="A10" s="114" t="s">
        <v>745</v>
      </c>
      <c r="B10" s="84"/>
      <c r="C10" s="111"/>
      <c r="D10" s="85"/>
    </row>
    <row r="11" s="105" customFormat="1" ht="22.9" customHeight="1" spans="1:4">
      <c r="A11" s="115" t="s">
        <v>746</v>
      </c>
      <c r="B11" s="84"/>
      <c r="C11" s="111"/>
      <c r="D11" s="85"/>
    </row>
    <row r="12" s="105" customFormat="1" ht="22.9" customHeight="1" spans="1:4">
      <c r="A12" s="114" t="s">
        <v>747</v>
      </c>
      <c r="B12" s="111"/>
      <c r="C12" s="116"/>
      <c r="D12" s="85"/>
    </row>
    <row r="13" s="106" customFormat="1" ht="22.9" customHeight="1" spans="1:4">
      <c r="A13" s="92" t="s">
        <v>748</v>
      </c>
      <c r="B13" s="117"/>
      <c r="C13" s="118"/>
      <c r="D13" s="119"/>
    </row>
    <row r="14" s="105" customFormat="1" ht="22.9" customHeight="1" spans="1:4">
      <c r="A14" s="92" t="s">
        <v>749</v>
      </c>
      <c r="B14" s="120"/>
      <c r="C14" s="120"/>
      <c r="D14" s="120"/>
    </row>
    <row r="15" s="105" customFormat="1" ht="22.9" customHeight="1" spans="1:4">
      <c r="A15" s="92" t="s">
        <v>750</v>
      </c>
      <c r="B15" s="121"/>
      <c r="C15" s="122"/>
      <c r="D15" s="85"/>
    </row>
    <row r="16" s="106" customFormat="1" ht="22.9" customHeight="1" spans="1:4">
      <c r="A16" s="123" t="s">
        <v>452</v>
      </c>
      <c r="B16" s="124">
        <f>B6+B7</f>
        <v>46089</v>
      </c>
      <c r="C16" s="120">
        <f>SUM(C5:C14)</f>
        <v>42088</v>
      </c>
      <c r="D16" s="119">
        <f>B16/C16</f>
        <v>1.095</v>
      </c>
    </row>
  </sheetData>
  <mergeCells count="1">
    <mergeCell ref="A2:D2"/>
  </mergeCells>
  <conditionalFormatting sqref="A5:A6">
    <cfRule type="expression" dxfId="0" priority="2" stopIfTrue="1">
      <formula>"len($A:$A)=3"</formula>
    </cfRule>
  </conditionalFormatting>
  <conditionalFormatting sqref="D15:D16 D5:D13">
    <cfRule type="cellIs" dxfId="1" priority="3" stopIfTrue="1" operator="lessThan">
      <formula>0</formula>
    </cfRule>
  </conditionalFormatting>
  <conditionalFormatting sqref="D15:D16 D6:D13">
    <cfRule type="cellIs" dxfId="1" priority="1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workbookViewId="0">
      <selection activeCell="B23" sqref="B23"/>
    </sheetView>
  </sheetViews>
  <sheetFormatPr defaultColWidth="9" defaultRowHeight="14.25" outlineLevelCol="3"/>
  <cols>
    <col min="1" max="1" width="37.375" style="71" customWidth="1"/>
    <col min="2" max="3" width="14.125" style="71" customWidth="1"/>
    <col min="4" max="4" width="21.75" style="71" customWidth="1"/>
    <col min="5" max="16384" width="9" style="71"/>
  </cols>
  <sheetData>
    <row r="1" ht="19.35" customHeight="1" spans="1:1">
      <c r="A1" s="98" t="s">
        <v>751</v>
      </c>
    </row>
    <row r="2" ht="24.75" customHeight="1" spans="1:4">
      <c r="A2" s="73" t="s">
        <v>752</v>
      </c>
      <c r="B2" s="73"/>
      <c r="C2" s="73"/>
      <c r="D2" s="73"/>
    </row>
    <row r="3" ht="17.45" customHeight="1" spans="1:4">
      <c r="A3" s="74"/>
      <c r="B3" s="75"/>
      <c r="C3" s="76"/>
      <c r="D3" s="77" t="s">
        <v>525</v>
      </c>
    </row>
    <row r="4" ht="36.75" customHeight="1" spans="1:4">
      <c r="A4" s="78" t="s">
        <v>753</v>
      </c>
      <c r="B4" s="79" t="s">
        <v>64</v>
      </c>
      <c r="C4" s="37" t="s">
        <v>65</v>
      </c>
      <c r="D4" s="37" t="s">
        <v>66</v>
      </c>
    </row>
    <row r="5" ht="20.45" customHeight="1" spans="1:4">
      <c r="A5" s="80" t="s">
        <v>726</v>
      </c>
      <c r="B5" s="81"/>
      <c r="C5" s="81"/>
      <c r="D5" s="82"/>
    </row>
    <row r="6" ht="20.45" customHeight="1" spans="1:4">
      <c r="A6" s="83" t="s">
        <v>754</v>
      </c>
      <c r="B6" s="81"/>
      <c r="C6" s="81"/>
      <c r="D6" s="82"/>
    </row>
    <row r="7" ht="20.45" customHeight="1" spans="1:4">
      <c r="A7" s="83" t="s">
        <v>755</v>
      </c>
      <c r="B7" s="81"/>
      <c r="C7" s="81"/>
      <c r="D7" s="82"/>
    </row>
    <row r="8" ht="20.45" customHeight="1" spans="1:4">
      <c r="A8" s="83" t="s">
        <v>756</v>
      </c>
      <c r="B8" s="81"/>
      <c r="C8" s="81"/>
      <c r="D8" s="82"/>
    </row>
    <row r="9" ht="20.45" customHeight="1" spans="1:4">
      <c r="A9" s="83" t="s">
        <v>757</v>
      </c>
      <c r="B9" s="81"/>
      <c r="C9" s="81"/>
      <c r="D9" s="82"/>
    </row>
    <row r="10" ht="20.45" customHeight="1" spans="1:4">
      <c r="A10" s="99" t="s">
        <v>758</v>
      </c>
      <c r="B10" s="81"/>
      <c r="C10" s="81"/>
      <c r="D10" s="82"/>
    </row>
    <row r="11" ht="20.45" customHeight="1" spans="1:4">
      <c r="A11" s="80" t="s">
        <v>727</v>
      </c>
      <c r="B11" s="100">
        <f>SUM(B12:B16)</f>
        <v>17758</v>
      </c>
      <c r="C11" s="100">
        <f>SUM(C12:C16)</f>
        <v>16120</v>
      </c>
      <c r="D11" s="101">
        <f t="shared" ref="D11:D21" si="0">B11/C11</f>
        <v>1.1016</v>
      </c>
    </row>
    <row r="12" ht="20.45" customHeight="1" spans="1:4">
      <c r="A12" s="83" t="s">
        <v>754</v>
      </c>
      <c r="B12" s="100">
        <v>1961</v>
      </c>
      <c r="C12" s="100">
        <v>2150</v>
      </c>
      <c r="D12" s="101">
        <f t="shared" si="0"/>
        <v>0.9121</v>
      </c>
    </row>
    <row r="13" ht="20.45" customHeight="1" spans="1:4">
      <c r="A13" s="83" t="s">
        <v>755</v>
      </c>
      <c r="B13" s="100">
        <v>15363</v>
      </c>
      <c r="C13" s="100">
        <v>13268</v>
      </c>
      <c r="D13" s="101">
        <f t="shared" si="0"/>
        <v>1.1579</v>
      </c>
    </row>
    <row r="14" ht="20.45" customHeight="1" spans="1:4">
      <c r="A14" s="83" t="s">
        <v>756</v>
      </c>
      <c r="B14" s="87">
        <v>30</v>
      </c>
      <c r="C14" s="87">
        <v>317</v>
      </c>
      <c r="D14" s="101">
        <f t="shared" si="0"/>
        <v>0.0946</v>
      </c>
    </row>
    <row r="15" ht="20.45" customHeight="1" spans="1:4">
      <c r="A15" s="83" t="s">
        <v>757</v>
      </c>
      <c r="B15" s="87">
        <v>404</v>
      </c>
      <c r="C15" s="87">
        <v>384.6</v>
      </c>
      <c r="D15" s="101">
        <f t="shared" si="0"/>
        <v>1.0504</v>
      </c>
    </row>
    <row r="16" ht="20.45" customHeight="1" spans="1:4">
      <c r="A16" s="99" t="s">
        <v>758</v>
      </c>
      <c r="B16" s="87"/>
      <c r="C16" s="87"/>
      <c r="D16" s="101"/>
    </row>
    <row r="17" ht="20.45" customHeight="1" spans="1:4">
      <c r="A17" s="80" t="s">
        <v>728</v>
      </c>
      <c r="B17" s="100">
        <f>SUM(B18:B21)</f>
        <v>30956</v>
      </c>
      <c r="C17" s="100">
        <f>SUM(C18:C21)</f>
        <v>26775</v>
      </c>
      <c r="D17" s="101">
        <f t="shared" si="0"/>
        <v>1.1562</v>
      </c>
    </row>
    <row r="18" ht="20.45" customHeight="1" spans="1:4">
      <c r="A18" s="92" t="s">
        <v>754</v>
      </c>
      <c r="B18" s="100">
        <v>20678</v>
      </c>
      <c r="C18" s="100">
        <v>18245</v>
      </c>
      <c r="D18" s="101">
        <f t="shared" si="0"/>
        <v>1.1334</v>
      </c>
    </row>
    <row r="19" ht="20.45" customHeight="1" spans="1:4">
      <c r="A19" s="92" t="s">
        <v>755</v>
      </c>
      <c r="B19" s="100">
        <v>10000</v>
      </c>
      <c r="C19" s="100">
        <v>8000</v>
      </c>
      <c r="D19" s="101">
        <f t="shared" si="0"/>
        <v>1.25</v>
      </c>
    </row>
    <row r="20" ht="20.45" customHeight="1" spans="1:4">
      <c r="A20" s="92" t="s">
        <v>756</v>
      </c>
      <c r="B20" s="87">
        <v>37.5</v>
      </c>
      <c r="C20" s="87">
        <v>20</v>
      </c>
      <c r="D20" s="101">
        <f t="shared" si="0"/>
        <v>1.875</v>
      </c>
    </row>
    <row r="21" ht="20.45" customHeight="1" spans="1:4">
      <c r="A21" s="92" t="s">
        <v>757</v>
      </c>
      <c r="B21" s="87">
        <v>240</v>
      </c>
      <c r="C21" s="87">
        <v>510</v>
      </c>
      <c r="D21" s="101">
        <f t="shared" si="0"/>
        <v>0.4706</v>
      </c>
    </row>
    <row r="22" ht="20.45" customHeight="1" spans="1:4">
      <c r="A22" s="102" t="s">
        <v>758</v>
      </c>
      <c r="B22" s="87"/>
      <c r="C22" s="87"/>
      <c r="D22" s="87"/>
    </row>
    <row r="23" ht="20.45" customHeight="1" spans="1:4">
      <c r="A23" s="80" t="s">
        <v>729</v>
      </c>
      <c r="B23" s="87"/>
      <c r="C23" s="87"/>
      <c r="D23" s="87"/>
    </row>
    <row r="24" ht="20.45" customHeight="1" spans="1:4">
      <c r="A24" s="92" t="s">
        <v>754</v>
      </c>
      <c r="B24" s="87"/>
      <c r="C24" s="87"/>
      <c r="D24" s="87"/>
    </row>
    <row r="25" ht="20.45" customHeight="1" spans="1:4">
      <c r="A25" s="92" t="s">
        <v>755</v>
      </c>
      <c r="B25" s="87"/>
      <c r="C25" s="87"/>
      <c r="D25" s="87"/>
    </row>
    <row r="26" ht="20.45" customHeight="1" spans="1:4">
      <c r="A26" s="92" t="s">
        <v>756</v>
      </c>
      <c r="B26" s="87"/>
      <c r="C26" s="87"/>
      <c r="D26" s="87"/>
    </row>
    <row r="27" ht="20.45" customHeight="1" spans="1:4">
      <c r="A27" s="92" t="s">
        <v>757</v>
      </c>
      <c r="B27" s="87"/>
      <c r="C27" s="87"/>
      <c r="D27" s="87"/>
    </row>
    <row r="28" ht="20.45" customHeight="1" spans="1:4">
      <c r="A28" s="102" t="s">
        <v>758</v>
      </c>
      <c r="B28" s="87"/>
      <c r="C28" s="87"/>
      <c r="D28" s="87"/>
    </row>
    <row r="29" ht="20.45" customHeight="1" spans="1:4">
      <c r="A29" s="80" t="s">
        <v>730</v>
      </c>
      <c r="B29" s="87"/>
      <c r="C29" s="87"/>
      <c r="D29" s="87"/>
    </row>
    <row r="30" ht="20.45" customHeight="1" spans="1:4">
      <c r="A30" s="90" t="s">
        <v>759</v>
      </c>
      <c r="B30" s="87"/>
      <c r="C30" s="87"/>
      <c r="D30" s="87"/>
    </row>
    <row r="31" ht="20.45" customHeight="1" spans="1:4">
      <c r="A31" s="83" t="s">
        <v>754</v>
      </c>
      <c r="B31" s="87"/>
      <c r="C31" s="87"/>
      <c r="D31" s="87"/>
    </row>
    <row r="32" ht="20.45" customHeight="1" spans="1:4">
      <c r="A32" s="83" t="s">
        <v>755</v>
      </c>
      <c r="B32" s="87"/>
      <c r="C32" s="87"/>
      <c r="D32" s="87"/>
    </row>
    <row r="33" ht="20.45" customHeight="1" spans="1:4">
      <c r="A33" s="83" t="s">
        <v>756</v>
      </c>
      <c r="B33" s="87"/>
      <c r="C33" s="87"/>
      <c r="D33" s="87"/>
    </row>
    <row r="34" ht="20.45" customHeight="1" spans="1:4">
      <c r="A34" s="83" t="s">
        <v>757</v>
      </c>
      <c r="B34" s="87"/>
      <c r="C34" s="87"/>
      <c r="D34" s="87"/>
    </row>
    <row r="35" ht="20.45" customHeight="1" spans="1:4">
      <c r="A35" s="99" t="s">
        <v>758</v>
      </c>
      <c r="B35" s="87"/>
      <c r="C35" s="87"/>
      <c r="D35" s="87"/>
    </row>
    <row r="36" ht="20.45" customHeight="1" spans="1:4">
      <c r="A36" s="92" t="s">
        <v>732</v>
      </c>
      <c r="B36" s="87"/>
      <c r="C36" s="87"/>
      <c r="D36" s="87"/>
    </row>
    <row r="37" ht="20.45" customHeight="1" spans="1:4">
      <c r="A37" s="83" t="s">
        <v>754</v>
      </c>
      <c r="B37" s="87"/>
      <c r="C37" s="87"/>
      <c r="D37" s="87"/>
    </row>
    <row r="38" ht="20.45" customHeight="1" spans="1:4">
      <c r="A38" s="83" t="s">
        <v>755</v>
      </c>
      <c r="B38" s="87"/>
      <c r="C38" s="87"/>
      <c r="D38" s="87"/>
    </row>
    <row r="39" ht="20.45" customHeight="1" spans="1:4">
      <c r="A39" s="83" t="s">
        <v>756</v>
      </c>
      <c r="B39" s="87"/>
      <c r="C39" s="87"/>
      <c r="D39" s="87"/>
    </row>
    <row r="40" ht="20.45" customHeight="1" spans="1:4">
      <c r="A40" s="83" t="s">
        <v>757</v>
      </c>
      <c r="B40" s="87"/>
      <c r="C40" s="87"/>
      <c r="D40" s="87"/>
    </row>
    <row r="41" ht="20.45" customHeight="1" spans="1:4">
      <c r="A41" s="83" t="s">
        <v>758</v>
      </c>
      <c r="B41" s="87"/>
      <c r="C41" s="87"/>
      <c r="D41" s="87"/>
    </row>
    <row r="42" ht="20.45" customHeight="1" spans="1:4">
      <c r="A42" s="90" t="s">
        <v>760</v>
      </c>
      <c r="B42" s="87"/>
      <c r="C42" s="87"/>
      <c r="D42" s="87"/>
    </row>
    <row r="43" ht="20.45" customHeight="1" spans="1:4">
      <c r="A43" s="90" t="s">
        <v>761</v>
      </c>
      <c r="B43" s="87"/>
      <c r="C43" s="87"/>
      <c r="D43" s="87"/>
    </row>
    <row r="44" ht="20.45" customHeight="1" spans="1:4">
      <c r="A44" s="90" t="s">
        <v>762</v>
      </c>
      <c r="B44" s="87"/>
      <c r="C44" s="87"/>
      <c r="D44" s="87"/>
    </row>
    <row r="45" ht="20.45" customHeight="1" spans="1:4">
      <c r="A45" s="90" t="s">
        <v>763</v>
      </c>
      <c r="B45" s="87"/>
      <c r="C45" s="87"/>
      <c r="D45" s="87"/>
    </row>
    <row r="46" ht="20.45" customHeight="1" spans="1:4">
      <c r="A46" s="94" t="s">
        <v>757</v>
      </c>
      <c r="B46" s="87"/>
      <c r="C46" s="87"/>
      <c r="D46" s="87"/>
    </row>
    <row r="47" ht="20.45" customHeight="1" spans="1:4">
      <c r="A47" s="94" t="s">
        <v>758</v>
      </c>
      <c r="B47" s="87"/>
      <c r="C47" s="87"/>
      <c r="D47" s="87"/>
    </row>
    <row r="48" ht="20.45" customHeight="1" spans="1:4">
      <c r="A48" s="80" t="s">
        <v>734</v>
      </c>
      <c r="B48" s="87"/>
      <c r="C48" s="87"/>
      <c r="D48" s="87"/>
    </row>
    <row r="49" ht="20.45" customHeight="1" spans="1:4">
      <c r="A49" s="83" t="s">
        <v>754</v>
      </c>
      <c r="B49" s="87"/>
      <c r="C49" s="87"/>
      <c r="D49" s="87"/>
    </row>
    <row r="50" ht="20.45" customHeight="1" spans="1:4">
      <c r="A50" s="83" t="s">
        <v>755</v>
      </c>
      <c r="B50" s="87"/>
      <c r="C50" s="87"/>
      <c r="D50" s="87"/>
    </row>
    <row r="51" ht="20.45" customHeight="1" spans="1:4">
      <c r="A51" s="83" t="s">
        <v>756</v>
      </c>
      <c r="B51" s="87"/>
      <c r="C51" s="87"/>
      <c r="D51" s="87"/>
    </row>
    <row r="52" ht="20.45" customHeight="1" spans="1:4">
      <c r="A52" s="83" t="s">
        <v>757</v>
      </c>
      <c r="B52" s="87"/>
      <c r="C52" s="87"/>
      <c r="D52" s="87"/>
    </row>
    <row r="53" ht="20.45" customHeight="1" spans="1:4">
      <c r="A53" s="83" t="s">
        <v>758</v>
      </c>
      <c r="B53" s="87"/>
      <c r="C53" s="87"/>
      <c r="D53" s="87"/>
    </row>
    <row r="54" ht="20.45" customHeight="1" spans="1:4">
      <c r="A54" s="80" t="s">
        <v>735</v>
      </c>
      <c r="B54" s="87"/>
      <c r="C54" s="87"/>
      <c r="D54" s="87"/>
    </row>
    <row r="55" ht="20.45" customHeight="1" spans="1:4">
      <c r="A55" s="83" t="s">
        <v>754</v>
      </c>
      <c r="B55" s="87"/>
      <c r="C55" s="87"/>
      <c r="D55" s="87"/>
    </row>
    <row r="56" ht="20.45" customHeight="1" spans="1:4">
      <c r="A56" s="83" t="s">
        <v>755</v>
      </c>
      <c r="B56" s="87"/>
      <c r="C56" s="87"/>
      <c r="D56" s="87"/>
    </row>
    <row r="57" ht="20.45" customHeight="1" spans="1:4">
      <c r="A57" s="83" t="s">
        <v>756</v>
      </c>
      <c r="B57" s="87"/>
      <c r="C57" s="87"/>
      <c r="D57" s="87"/>
    </row>
    <row r="58" ht="20.45" customHeight="1" spans="1:4">
      <c r="A58" s="83" t="s">
        <v>757</v>
      </c>
      <c r="B58" s="87"/>
      <c r="C58" s="87"/>
      <c r="D58" s="87"/>
    </row>
    <row r="59" ht="20.45" customHeight="1" spans="1:4">
      <c r="A59" s="83" t="s">
        <v>758</v>
      </c>
      <c r="B59" s="87"/>
      <c r="C59" s="87"/>
      <c r="D59" s="87"/>
    </row>
    <row r="60" ht="20.45" customHeight="1" spans="1:4">
      <c r="A60" s="80" t="s">
        <v>736</v>
      </c>
      <c r="B60" s="87"/>
      <c r="C60" s="87"/>
      <c r="D60" s="87"/>
    </row>
    <row r="61" ht="20.45" customHeight="1" spans="1:4">
      <c r="A61" s="83" t="s">
        <v>754</v>
      </c>
      <c r="B61" s="87"/>
      <c r="C61" s="87"/>
      <c r="D61" s="87"/>
    </row>
    <row r="62" ht="20.45" customHeight="1" spans="1:4">
      <c r="A62" s="83" t="s">
        <v>755</v>
      </c>
      <c r="B62" s="87"/>
      <c r="C62" s="87"/>
      <c r="D62" s="87"/>
    </row>
    <row r="63" ht="20.45" customHeight="1" spans="1:4">
      <c r="A63" s="83" t="s">
        <v>756</v>
      </c>
      <c r="B63" s="87"/>
      <c r="C63" s="87"/>
      <c r="D63" s="87"/>
    </row>
    <row r="64" ht="20.45" customHeight="1" spans="1:4">
      <c r="A64" s="83" t="s">
        <v>757</v>
      </c>
      <c r="B64" s="87"/>
      <c r="C64" s="87"/>
      <c r="D64" s="87"/>
    </row>
    <row r="65" ht="20.45" customHeight="1" spans="1:4">
      <c r="A65" s="83" t="s">
        <v>758</v>
      </c>
      <c r="B65" s="103"/>
      <c r="C65" s="103"/>
      <c r="D65" s="103"/>
    </row>
  </sheetData>
  <mergeCells count="1">
    <mergeCell ref="A2:D2"/>
  </mergeCells>
  <conditionalFormatting sqref="A5:A16">
    <cfRule type="expression" dxfId="0" priority="6" stopIfTrue="1">
      <formula>"len($A:$A)=3"</formula>
    </cfRule>
  </conditionalFormatting>
  <conditionalFormatting sqref="A31:A35">
    <cfRule type="expression" dxfId="0" priority="5" stopIfTrue="1">
      <formula>"len($A:$A)=3"</formula>
    </cfRule>
  </conditionalFormatting>
  <conditionalFormatting sqref="A37:A41">
    <cfRule type="expression" dxfId="0" priority="4" stopIfTrue="1">
      <formula>"len($A:$A)=3"</formula>
    </cfRule>
  </conditionalFormatting>
  <conditionalFormatting sqref="A49:A53">
    <cfRule type="expression" dxfId="0" priority="3" stopIfTrue="1">
      <formula>"len($A:$A)=3"</formula>
    </cfRule>
  </conditionalFormatting>
  <conditionalFormatting sqref="A55:A59">
    <cfRule type="expression" dxfId="0" priority="2" stopIfTrue="1">
      <formula>"len($A:$A)=3"</formula>
    </cfRule>
  </conditionalFormatting>
  <conditionalFormatting sqref="A61:A65">
    <cfRule type="expression" dxfId="0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3" fitToHeight="0" orientation="portrait"/>
  <headerFooter>
    <oddFooter>&amp;C第 &amp;P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workbookViewId="0">
      <selection activeCell="C16" sqref="C16"/>
    </sheetView>
  </sheetViews>
  <sheetFormatPr defaultColWidth="9" defaultRowHeight="14.25" outlineLevelCol="3"/>
  <cols>
    <col min="1" max="1" width="46" style="71" customWidth="1"/>
    <col min="2" max="2" width="13" style="71" customWidth="1"/>
    <col min="3" max="3" width="13.375" style="71" customWidth="1"/>
    <col min="4" max="4" width="17.375" style="71" customWidth="1"/>
    <col min="5" max="16384" width="9" style="71"/>
  </cols>
  <sheetData>
    <row r="1" ht="19.35" customHeight="1" spans="1:1">
      <c r="A1" s="72" t="s">
        <v>764</v>
      </c>
    </row>
    <row r="2" ht="26.45" customHeight="1" spans="1:4">
      <c r="A2" s="73" t="s">
        <v>765</v>
      </c>
      <c r="B2" s="73"/>
      <c r="C2" s="73"/>
      <c r="D2" s="73"/>
    </row>
    <row r="3" ht="17.45" customHeight="1" spans="1:4">
      <c r="A3" s="74"/>
      <c r="B3" s="75"/>
      <c r="C3" s="76"/>
      <c r="D3" s="77" t="s">
        <v>525</v>
      </c>
    </row>
    <row r="4" ht="44.45" customHeight="1" spans="1:4">
      <c r="A4" s="78" t="s">
        <v>753</v>
      </c>
      <c r="B4" s="79" t="s">
        <v>64</v>
      </c>
      <c r="C4" s="37" t="s">
        <v>65</v>
      </c>
      <c r="D4" s="37" t="s">
        <v>66</v>
      </c>
    </row>
    <row r="5" ht="22.9" customHeight="1" spans="1:4">
      <c r="A5" s="80" t="s">
        <v>740</v>
      </c>
      <c r="B5" s="81"/>
      <c r="C5" s="81"/>
      <c r="D5" s="82"/>
    </row>
    <row r="6" ht="22.9" customHeight="1" spans="1:4">
      <c r="A6" s="83" t="s">
        <v>766</v>
      </c>
      <c r="B6" s="81"/>
      <c r="C6" s="81"/>
      <c r="D6" s="82"/>
    </row>
    <row r="7" ht="22.9" customHeight="1" spans="1:4">
      <c r="A7" s="83" t="s">
        <v>767</v>
      </c>
      <c r="B7" s="81"/>
      <c r="C7" s="81"/>
      <c r="D7" s="82"/>
    </row>
    <row r="8" ht="22.9" customHeight="1" spans="1:4">
      <c r="A8" s="83" t="s">
        <v>768</v>
      </c>
      <c r="B8" s="81"/>
      <c r="C8" s="81"/>
      <c r="D8" s="82"/>
    </row>
    <row r="9" ht="22.9" customHeight="1" spans="1:4">
      <c r="A9" s="83" t="s">
        <v>769</v>
      </c>
      <c r="B9" s="81"/>
      <c r="C9" s="81"/>
      <c r="D9" s="82"/>
    </row>
    <row r="10" ht="22.9" customHeight="1" spans="1:4">
      <c r="A10" s="80" t="s">
        <v>741</v>
      </c>
      <c r="B10" s="84">
        <f>SUM(B11:B14)</f>
        <v>15947</v>
      </c>
      <c r="C10" s="84">
        <f>SUM(C11:C14)</f>
        <v>13618</v>
      </c>
      <c r="D10" s="85">
        <f t="shared" ref="D10:D17" si="0">B10/C10</f>
        <v>1.171</v>
      </c>
    </row>
    <row r="11" ht="22.9" customHeight="1" spans="1:4">
      <c r="A11" s="86" t="s">
        <v>770</v>
      </c>
      <c r="B11" s="84">
        <v>14238</v>
      </c>
      <c r="C11" s="84">
        <v>12148</v>
      </c>
      <c r="D11" s="85">
        <f t="shared" si="0"/>
        <v>1.172</v>
      </c>
    </row>
    <row r="12" ht="22.9" customHeight="1" spans="1:4">
      <c r="A12" s="86" t="s">
        <v>771</v>
      </c>
      <c r="B12" s="87">
        <v>913</v>
      </c>
      <c r="C12" s="87">
        <v>739.64</v>
      </c>
      <c r="D12" s="85">
        <f t="shared" si="0"/>
        <v>1.234</v>
      </c>
    </row>
    <row r="13" ht="22.9" customHeight="1" spans="1:4">
      <c r="A13" s="86" t="s">
        <v>772</v>
      </c>
      <c r="B13" s="87">
        <v>780</v>
      </c>
      <c r="C13" s="87">
        <v>720</v>
      </c>
      <c r="D13" s="85">
        <f t="shared" si="0"/>
        <v>1.083</v>
      </c>
    </row>
    <row r="14" ht="22.9" customHeight="1" spans="1:4">
      <c r="A14" s="86" t="s">
        <v>773</v>
      </c>
      <c r="B14" s="87">
        <v>16</v>
      </c>
      <c r="C14" s="87">
        <v>10.5</v>
      </c>
      <c r="D14" s="85">
        <f t="shared" si="0"/>
        <v>1.524</v>
      </c>
    </row>
    <row r="15" ht="22.9" customHeight="1" spans="1:4">
      <c r="A15" s="80" t="s">
        <v>742</v>
      </c>
      <c r="B15" s="84">
        <f>SUM(B16:B17)</f>
        <v>30142</v>
      </c>
      <c r="C15" s="84">
        <f>SUM(C16:C17)</f>
        <v>28470</v>
      </c>
      <c r="D15" s="85">
        <f t="shared" si="0"/>
        <v>1.059</v>
      </c>
    </row>
    <row r="16" ht="22.9" customHeight="1" spans="1:4">
      <c r="A16" s="88" t="s">
        <v>774</v>
      </c>
      <c r="B16" s="84">
        <v>28022</v>
      </c>
      <c r="C16" s="84">
        <v>26194</v>
      </c>
      <c r="D16" s="85">
        <f t="shared" si="0"/>
        <v>1.07</v>
      </c>
    </row>
    <row r="17" ht="22.9" customHeight="1" spans="1:4">
      <c r="A17" s="88" t="s">
        <v>775</v>
      </c>
      <c r="B17" s="84">
        <v>2120</v>
      </c>
      <c r="C17" s="84">
        <v>2276</v>
      </c>
      <c r="D17" s="85">
        <f t="shared" si="0"/>
        <v>0.931</v>
      </c>
    </row>
    <row r="18" ht="22.9" customHeight="1" spans="1:4">
      <c r="A18" s="80" t="s">
        <v>743</v>
      </c>
      <c r="B18" s="87"/>
      <c r="C18" s="87"/>
      <c r="D18" s="87"/>
    </row>
    <row r="19" ht="22.9" customHeight="1" spans="1:4">
      <c r="A19" s="89" t="s">
        <v>776</v>
      </c>
      <c r="B19" s="87"/>
      <c r="C19" s="87"/>
      <c r="D19" s="87"/>
    </row>
    <row r="20" ht="22.9" customHeight="1" spans="1:4">
      <c r="A20" s="89" t="s">
        <v>777</v>
      </c>
      <c r="B20" s="87"/>
      <c r="C20" s="87"/>
      <c r="D20" s="87"/>
    </row>
    <row r="21" ht="22.9" customHeight="1" spans="1:4">
      <c r="A21" s="89" t="s">
        <v>778</v>
      </c>
      <c r="B21" s="87"/>
      <c r="C21" s="87"/>
      <c r="D21" s="87"/>
    </row>
    <row r="22" ht="22.9" customHeight="1" spans="1:4">
      <c r="A22" s="80" t="s">
        <v>744</v>
      </c>
      <c r="B22" s="87"/>
      <c r="C22" s="87"/>
      <c r="D22" s="87"/>
    </row>
    <row r="23" ht="22.9" customHeight="1" spans="1:4">
      <c r="A23" s="90" t="s">
        <v>745</v>
      </c>
      <c r="B23" s="87"/>
      <c r="C23" s="87"/>
      <c r="D23" s="87"/>
    </row>
    <row r="24" ht="22.9" customHeight="1" spans="1:4">
      <c r="A24" s="91" t="s">
        <v>779</v>
      </c>
      <c r="B24" s="87"/>
      <c r="C24" s="87"/>
      <c r="D24" s="87"/>
    </row>
    <row r="25" ht="22.9" customHeight="1" spans="1:4">
      <c r="A25" s="91" t="s">
        <v>780</v>
      </c>
      <c r="B25" s="87"/>
      <c r="C25" s="87"/>
      <c r="D25" s="87"/>
    </row>
    <row r="26" ht="22.9" customHeight="1" spans="1:4">
      <c r="A26" s="91" t="s">
        <v>781</v>
      </c>
      <c r="B26" s="87"/>
      <c r="C26" s="87"/>
      <c r="D26" s="87"/>
    </row>
    <row r="27" ht="22.9" customHeight="1" spans="1:4">
      <c r="A27" s="92" t="s">
        <v>746</v>
      </c>
      <c r="B27" s="87"/>
      <c r="C27" s="87"/>
      <c r="D27" s="87"/>
    </row>
    <row r="28" ht="22.9" customHeight="1" spans="1:4">
      <c r="A28" s="93" t="s">
        <v>782</v>
      </c>
      <c r="B28" s="87"/>
      <c r="C28" s="87"/>
      <c r="D28" s="87"/>
    </row>
    <row r="29" ht="22.9" customHeight="1" spans="1:4">
      <c r="A29" s="93" t="s">
        <v>783</v>
      </c>
      <c r="B29" s="87"/>
      <c r="C29" s="87"/>
      <c r="D29" s="87"/>
    </row>
    <row r="30" ht="22.9" customHeight="1" spans="1:4">
      <c r="A30" s="93" t="s">
        <v>784</v>
      </c>
      <c r="B30" s="87"/>
      <c r="C30" s="87"/>
      <c r="D30" s="87"/>
    </row>
    <row r="31" ht="22.9" customHeight="1" spans="1:4">
      <c r="A31" s="90" t="s">
        <v>747</v>
      </c>
      <c r="B31" s="87"/>
      <c r="C31" s="87"/>
      <c r="D31" s="87"/>
    </row>
    <row r="32" ht="22.9" customHeight="1" spans="1:4">
      <c r="A32" s="94" t="s">
        <v>785</v>
      </c>
      <c r="B32" s="87"/>
      <c r="C32" s="87"/>
      <c r="D32" s="87"/>
    </row>
    <row r="33" ht="22.9" customHeight="1" spans="1:4">
      <c r="A33" s="94" t="s">
        <v>783</v>
      </c>
      <c r="B33" s="87"/>
      <c r="C33" s="87"/>
      <c r="D33" s="87"/>
    </row>
    <row r="34" ht="22.9" customHeight="1" spans="1:4">
      <c r="A34" s="94" t="s">
        <v>786</v>
      </c>
      <c r="B34" s="87"/>
      <c r="C34" s="87"/>
      <c r="D34" s="87"/>
    </row>
    <row r="35" ht="22.9" customHeight="1" spans="1:4">
      <c r="A35" s="80" t="s">
        <v>748</v>
      </c>
      <c r="B35" s="87"/>
      <c r="C35" s="87"/>
      <c r="D35" s="87"/>
    </row>
    <row r="36" ht="22.9" customHeight="1" spans="1:4">
      <c r="A36" s="95" t="s">
        <v>787</v>
      </c>
      <c r="B36" s="87"/>
      <c r="C36" s="87"/>
      <c r="D36" s="87"/>
    </row>
    <row r="37" ht="22.9" customHeight="1" spans="1:4">
      <c r="A37" s="95" t="s">
        <v>788</v>
      </c>
      <c r="B37" s="87"/>
      <c r="C37" s="87"/>
      <c r="D37" s="87"/>
    </row>
    <row r="38" ht="22.9" customHeight="1" spans="1:4">
      <c r="A38" s="95" t="s">
        <v>789</v>
      </c>
      <c r="B38" s="87"/>
      <c r="C38" s="87"/>
      <c r="D38" s="87"/>
    </row>
    <row r="39" ht="22.9" customHeight="1" spans="1:4">
      <c r="A39" s="95" t="s">
        <v>790</v>
      </c>
      <c r="B39" s="87"/>
      <c r="C39" s="87"/>
      <c r="D39" s="87"/>
    </row>
    <row r="40" ht="22.9" customHeight="1" spans="1:4">
      <c r="A40" s="80" t="s">
        <v>749</v>
      </c>
      <c r="B40" s="87"/>
      <c r="C40" s="87"/>
      <c r="D40" s="87"/>
    </row>
    <row r="41" ht="22.9" customHeight="1" spans="1:4">
      <c r="A41" s="96" t="s">
        <v>791</v>
      </c>
      <c r="B41" s="87"/>
      <c r="C41" s="87"/>
      <c r="D41" s="87"/>
    </row>
    <row r="42" ht="22.9" customHeight="1" spans="1:4">
      <c r="A42" s="96" t="s">
        <v>792</v>
      </c>
      <c r="B42" s="87"/>
      <c r="C42" s="87"/>
      <c r="D42" s="87"/>
    </row>
    <row r="43" ht="22.9" customHeight="1" spans="1:4">
      <c r="A43" s="96" t="s">
        <v>768</v>
      </c>
      <c r="B43" s="87"/>
      <c r="C43" s="87"/>
      <c r="D43" s="87"/>
    </row>
    <row r="44" ht="22.9" customHeight="1" spans="1:4">
      <c r="A44" s="96" t="s">
        <v>793</v>
      </c>
      <c r="B44" s="87"/>
      <c r="C44" s="87"/>
      <c r="D44" s="87"/>
    </row>
    <row r="45" ht="22.9" customHeight="1" spans="1:4">
      <c r="A45" s="96" t="s">
        <v>794</v>
      </c>
      <c r="B45" s="87"/>
      <c r="C45" s="87"/>
      <c r="D45" s="87"/>
    </row>
    <row r="46" ht="22.9" customHeight="1" spans="1:4">
      <c r="A46" s="80" t="s">
        <v>750</v>
      </c>
      <c r="B46" s="87"/>
      <c r="C46" s="87"/>
      <c r="D46" s="87"/>
    </row>
    <row r="47" ht="22.9" customHeight="1" spans="1:4">
      <c r="A47" s="97" t="s">
        <v>795</v>
      </c>
      <c r="B47" s="87"/>
      <c r="C47" s="87"/>
      <c r="D47" s="87"/>
    </row>
    <row r="48" ht="22.9" customHeight="1" spans="1:4">
      <c r="A48" s="97" t="s">
        <v>796</v>
      </c>
      <c r="B48" s="87"/>
      <c r="C48" s="87"/>
      <c r="D48" s="87"/>
    </row>
    <row r="49" ht="22.9" customHeight="1" spans="1:4">
      <c r="A49" s="97" t="s">
        <v>797</v>
      </c>
      <c r="B49" s="87"/>
      <c r="C49" s="87"/>
      <c r="D49" s="87"/>
    </row>
  </sheetData>
  <mergeCells count="1">
    <mergeCell ref="A2:D2"/>
  </mergeCells>
  <conditionalFormatting sqref="D12">
    <cfRule type="cellIs" dxfId="1" priority="1" stopIfTrue="1" operator="lessThan">
      <formula>0</formula>
    </cfRule>
  </conditionalFormatting>
  <conditionalFormatting sqref="D15">
    <cfRule type="cellIs" dxfId="1" priority="2" stopIfTrue="1" operator="lessThan">
      <formula>0</formula>
    </cfRule>
  </conditionalFormatting>
  <conditionalFormatting sqref="D16">
    <cfRule type="cellIs" dxfId="1" priority="3" stopIfTrue="1" operator="lessThan">
      <formula>0</formula>
    </cfRule>
  </conditionalFormatting>
  <conditionalFormatting sqref="A5:A14">
    <cfRule type="expression" dxfId="0" priority="6" stopIfTrue="1">
      <formula>"len($A:$A)=3"</formula>
    </cfRule>
  </conditionalFormatting>
  <conditionalFormatting sqref="D10 D12 D14 D16">
    <cfRule type="cellIs" dxfId="1" priority="4" stopIfTrue="1" operator="lessThan">
      <formula>0</formula>
    </cfRule>
  </conditionalFormatting>
  <conditionalFormatting sqref="D11 D13 D15 D17">
    <cfRule type="cellIs" dxfId="1" priority="5" stopIfTrue="1" operator="lessThan">
      <formula>0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>
    <oddFooter>&amp;C第 &amp;P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6"/>
  <sheetViews>
    <sheetView workbookViewId="0">
      <selection activeCell="D26" sqref="D26"/>
    </sheetView>
  </sheetViews>
  <sheetFormatPr defaultColWidth="9" defaultRowHeight="14.25" outlineLevelCol="4"/>
  <cols>
    <col min="1" max="1" width="40.25" style="24" customWidth="1"/>
    <col min="2" max="2" width="15.75" style="25" customWidth="1"/>
    <col min="3" max="3" width="12.125" style="26" customWidth="1"/>
    <col min="4" max="4" width="11.75" style="26" customWidth="1"/>
    <col min="5" max="5" width="12.125" style="26" customWidth="1"/>
  </cols>
  <sheetData>
    <row r="1" ht="24.75" customHeight="1" spans="1:1">
      <c r="A1" s="27" t="s">
        <v>798</v>
      </c>
    </row>
    <row r="2" ht="37.5" customHeight="1" spans="1:5">
      <c r="A2" s="28" t="s">
        <v>799</v>
      </c>
      <c r="B2" s="29"/>
      <c r="C2" s="30"/>
      <c r="D2" s="30"/>
      <c r="E2" s="30"/>
    </row>
    <row r="3" ht="24.75" customHeight="1" spans="1:5">
      <c r="A3" s="31"/>
      <c r="B3" s="32"/>
      <c r="C3" s="33"/>
      <c r="D3" s="33"/>
      <c r="E3" s="34" t="s">
        <v>62</v>
      </c>
    </row>
    <row r="4" ht="21.75" customHeight="1" spans="1:5">
      <c r="A4" s="35" t="s">
        <v>800</v>
      </c>
      <c r="B4" s="36" t="s">
        <v>801</v>
      </c>
      <c r="C4" s="37" t="s">
        <v>802</v>
      </c>
      <c r="D4" s="38" t="s">
        <v>803</v>
      </c>
      <c r="E4" s="38"/>
    </row>
    <row r="5" ht="32.45" customHeight="1" spans="1:5">
      <c r="A5" s="35"/>
      <c r="B5" s="39"/>
      <c r="C5" s="37"/>
      <c r="D5" s="38" t="s">
        <v>804</v>
      </c>
      <c r="E5" s="38" t="s">
        <v>805</v>
      </c>
    </row>
    <row r="6" ht="24.95" customHeight="1" spans="1:5">
      <c r="A6" s="40" t="s">
        <v>110</v>
      </c>
      <c r="B6" s="41"/>
      <c r="C6" s="42">
        <f>D6+E6</f>
        <v>0</v>
      </c>
      <c r="D6" s="43">
        <v>0</v>
      </c>
      <c r="E6" s="43"/>
    </row>
    <row r="7" ht="24.95" customHeight="1" spans="1:5">
      <c r="A7" s="40" t="s">
        <v>806</v>
      </c>
      <c r="B7" s="44"/>
      <c r="C7" s="42">
        <v>0</v>
      </c>
      <c r="D7" s="42">
        <v>0</v>
      </c>
      <c r="E7" s="43"/>
    </row>
    <row r="8" ht="24.95" customHeight="1" spans="1:5">
      <c r="A8" s="40" t="s">
        <v>807</v>
      </c>
      <c r="B8" s="41"/>
      <c r="C8" s="42">
        <f>D8+E8</f>
        <v>930</v>
      </c>
      <c r="D8" s="42">
        <f>SUM(D9:D21)</f>
        <v>930</v>
      </c>
      <c r="E8" s="43"/>
    </row>
    <row r="9" ht="24.95" customHeight="1" spans="1:5">
      <c r="A9" s="45" t="s">
        <v>808</v>
      </c>
      <c r="B9" s="41" t="s">
        <v>809</v>
      </c>
      <c r="C9" s="42">
        <v>100</v>
      </c>
      <c r="D9" s="43">
        <v>100</v>
      </c>
      <c r="E9" s="43"/>
    </row>
    <row r="10" ht="24.95" customHeight="1" spans="1:5">
      <c r="A10" s="46" t="s">
        <v>810</v>
      </c>
      <c r="B10" s="41" t="s">
        <v>809</v>
      </c>
      <c r="C10" s="42">
        <v>30</v>
      </c>
      <c r="D10" s="43">
        <v>30</v>
      </c>
      <c r="E10" s="43"/>
    </row>
    <row r="11" ht="24.95" customHeight="1" spans="1:5">
      <c r="A11" s="46" t="s">
        <v>810</v>
      </c>
      <c r="B11" s="41" t="s">
        <v>809</v>
      </c>
      <c r="C11" s="42">
        <v>80</v>
      </c>
      <c r="D11" s="43">
        <v>80</v>
      </c>
      <c r="E11" s="43"/>
    </row>
    <row r="12" ht="24.95" customHeight="1" spans="1:5">
      <c r="A12" s="46" t="s">
        <v>810</v>
      </c>
      <c r="B12" s="41" t="s">
        <v>809</v>
      </c>
      <c r="C12" s="42">
        <v>45</v>
      </c>
      <c r="D12" s="43">
        <v>45</v>
      </c>
      <c r="E12" s="43"/>
    </row>
    <row r="13" ht="24.95" customHeight="1" spans="1:5">
      <c r="A13" s="46" t="s">
        <v>811</v>
      </c>
      <c r="B13" s="41" t="s">
        <v>809</v>
      </c>
      <c r="C13" s="42">
        <v>74</v>
      </c>
      <c r="D13" s="43">
        <v>74</v>
      </c>
      <c r="E13" s="43"/>
    </row>
    <row r="14" ht="24.95" customHeight="1" spans="1:5">
      <c r="A14" s="46" t="s">
        <v>810</v>
      </c>
      <c r="B14" s="41" t="s">
        <v>809</v>
      </c>
      <c r="C14" s="42">
        <v>10</v>
      </c>
      <c r="D14" s="43">
        <v>10</v>
      </c>
      <c r="E14" s="43"/>
    </row>
    <row r="15" ht="24.95" customHeight="1" spans="1:5">
      <c r="A15" s="46" t="s">
        <v>810</v>
      </c>
      <c r="B15" s="41" t="s">
        <v>809</v>
      </c>
      <c r="C15" s="42">
        <v>100</v>
      </c>
      <c r="D15" s="43">
        <v>100</v>
      </c>
      <c r="E15" s="43"/>
    </row>
    <row r="16" ht="24.95" customHeight="1" spans="1:5">
      <c r="A16" s="46" t="s">
        <v>810</v>
      </c>
      <c r="B16" s="41" t="s">
        <v>809</v>
      </c>
      <c r="C16" s="42">
        <v>102</v>
      </c>
      <c r="D16" s="43">
        <v>102</v>
      </c>
      <c r="E16" s="43"/>
    </row>
    <row r="17" ht="24.95" customHeight="1" spans="1:5">
      <c r="A17" s="46" t="s">
        <v>810</v>
      </c>
      <c r="B17" s="41" t="s">
        <v>809</v>
      </c>
      <c r="C17" s="42">
        <v>235</v>
      </c>
      <c r="D17" s="43">
        <v>235</v>
      </c>
      <c r="E17" s="43"/>
    </row>
    <row r="18" ht="24.95" customHeight="1" spans="1:5">
      <c r="A18" s="46" t="s">
        <v>810</v>
      </c>
      <c r="B18" s="41" t="s">
        <v>809</v>
      </c>
      <c r="C18" s="42">
        <v>130</v>
      </c>
      <c r="D18" s="43">
        <v>130</v>
      </c>
      <c r="E18" s="43"/>
    </row>
    <row r="19" ht="24.95" customHeight="1" spans="1:5">
      <c r="A19" s="46" t="s">
        <v>812</v>
      </c>
      <c r="B19" s="41" t="s">
        <v>813</v>
      </c>
      <c r="C19" s="42">
        <v>4</v>
      </c>
      <c r="D19" s="43">
        <v>4</v>
      </c>
      <c r="E19" s="43"/>
    </row>
    <row r="20" ht="24.95" customHeight="1" spans="1:5">
      <c r="A20" s="46" t="s">
        <v>814</v>
      </c>
      <c r="B20" s="41" t="s">
        <v>813</v>
      </c>
      <c r="C20" s="42">
        <v>2</v>
      </c>
      <c r="D20" s="43">
        <v>2</v>
      </c>
      <c r="E20" s="43"/>
    </row>
    <row r="21" ht="24.95" customHeight="1" spans="1:5">
      <c r="A21" s="46" t="s">
        <v>814</v>
      </c>
      <c r="B21" s="41" t="s">
        <v>813</v>
      </c>
      <c r="C21" s="42">
        <v>18</v>
      </c>
      <c r="D21" s="43">
        <v>18</v>
      </c>
      <c r="E21" s="43"/>
    </row>
    <row r="22" ht="24.95" customHeight="1" spans="1:5">
      <c r="A22" s="40" t="s">
        <v>815</v>
      </c>
      <c r="B22" s="45"/>
      <c r="C22" s="42">
        <f>D22+E22</f>
        <v>2000</v>
      </c>
      <c r="D22" s="43">
        <f>SUM(D23:D24)</f>
        <v>2000</v>
      </c>
      <c r="E22" s="43"/>
    </row>
    <row r="23" ht="24.95" customHeight="1" spans="1:5">
      <c r="A23" s="47" t="s">
        <v>816</v>
      </c>
      <c r="B23" s="45" t="s">
        <v>817</v>
      </c>
      <c r="C23" s="42">
        <v>400</v>
      </c>
      <c r="D23" s="48">
        <v>400</v>
      </c>
      <c r="E23" s="49"/>
    </row>
    <row r="24" ht="24.95" customHeight="1" spans="1:5">
      <c r="A24" s="46" t="s">
        <v>818</v>
      </c>
      <c r="B24" s="45" t="s">
        <v>817</v>
      </c>
      <c r="C24" s="42">
        <v>1600</v>
      </c>
      <c r="D24" s="48">
        <v>1600</v>
      </c>
      <c r="E24" s="49"/>
    </row>
    <row r="25" ht="24.95" customHeight="1" spans="1:5">
      <c r="A25" s="40" t="s">
        <v>819</v>
      </c>
      <c r="B25" s="50"/>
      <c r="C25" s="42">
        <f>D25+E25</f>
        <v>0</v>
      </c>
      <c r="D25" s="48">
        <v>0</v>
      </c>
      <c r="E25" s="43"/>
    </row>
    <row r="26" ht="24.95" customHeight="1" spans="1:5">
      <c r="A26" s="40" t="s">
        <v>820</v>
      </c>
      <c r="B26" s="41"/>
      <c r="C26" s="42">
        <f>D26+E26</f>
        <v>3000</v>
      </c>
      <c r="D26" s="42">
        <f>SUM(D27:D27)</f>
        <v>3000</v>
      </c>
      <c r="E26" s="43"/>
    </row>
    <row r="27" ht="36" spans="1:5">
      <c r="A27" s="47" t="s">
        <v>821</v>
      </c>
      <c r="B27" s="51" t="s">
        <v>822</v>
      </c>
      <c r="C27" s="52">
        <v>3000</v>
      </c>
      <c r="D27" s="52">
        <v>3000</v>
      </c>
      <c r="E27" s="49"/>
    </row>
    <row r="28" ht="24.95" customHeight="1" spans="1:5">
      <c r="A28" s="40" t="s">
        <v>823</v>
      </c>
      <c r="B28" s="41"/>
      <c r="C28" s="42">
        <f>D28+E28</f>
        <v>11329.27</v>
      </c>
      <c r="D28" s="42">
        <f>SUM(D29:D64)</f>
        <v>11329.27</v>
      </c>
      <c r="E28" s="43"/>
    </row>
    <row r="29" ht="24.95" customHeight="1" spans="1:5">
      <c r="A29" s="47" t="s">
        <v>824</v>
      </c>
      <c r="B29" s="41" t="s">
        <v>825</v>
      </c>
      <c r="C29" s="42">
        <v>78.61</v>
      </c>
      <c r="D29" s="48">
        <v>78.61</v>
      </c>
      <c r="E29" s="49"/>
    </row>
    <row r="30" ht="24.95" customHeight="1" spans="1:5">
      <c r="A30" s="46" t="s">
        <v>826</v>
      </c>
      <c r="B30" s="41" t="s">
        <v>825</v>
      </c>
      <c r="C30" s="42">
        <v>460</v>
      </c>
      <c r="D30" s="48">
        <v>460</v>
      </c>
      <c r="E30" s="49"/>
    </row>
    <row r="31" ht="24.95" customHeight="1" spans="1:5">
      <c r="A31" s="46" t="s">
        <v>826</v>
      </c>
      <c r="B31" s="41" t="s">
        <v>825</v>
      </c>
      <c r="C31" s="42">
        <v>140</v>
      </c>
      <c r="D31" s="48">
        <v>140</v>
      </c>
      <c r="E31" s="49"/>
    </row>
    <row r="32" ht="24.95" customHeight="1" spans="1:5">
      <c r="A32" s="46" t="s">
        <v>827</v>
      </c>
      <c r="B32" s="41" t="s">
        <v>828</v>
      </c>
      <c r="C32" s="42">
        <v>6.69</v>
      </c>
      <c r="D32" s="48">
        <v>6.69</v>
      </c>
      <c r="E32" s="49"/>
    </row>
    <row r="33" ht="24.95" customHeight="1" spans="1:5">
      <c r="A33" s="46" t="s">
        <v>829</v>
      </c>
      <c r="B33" s="41" t="s">
        <v>828</v>
      </c>
      <c r="C33" s="42">
        <v>12</v>
      </c>
      <c r="D33" s="48">
        <v>12</v>
      </c>
      <c r="E33" s="49"/>
    </row>
    <row r="34" ht="24.95" customHeight="1" spans="1:5">
      <c r="A34" s="46" t="s">
        <v>830</v>
      </c>
      <c r="B34" s="41" t="s">
        <v>825</v>
      </c>
      <c r="C34" s="42">
        <v>224.29</v>
      </c>
      <c r="D34" s="48">
        <v>224.29</v>
      </c>
      <c r="E34" s="49"/>
    </row>
    <row r="35" ht="24.95" customHeight="1" spans="1:5">
      <c r="A35" s="46" t="s">
        <v>830</v>
      </c>
      <c r="B35" s="41" t="s">
        <v>825</v>
      </c>
      <c r="C35" s="42">
        <v>796</v>
      </c>
      <c r="D35" s="48">
        <v>796</v>
      </c>
      <c r="E35" s="49"/>
    </row>
    <row r="36" ht="24.95" customHeight="1" spans="1:5">
      <c r="A36" s="46" t="s">
        <v>830</v>
      </c>
      <c r="B36" s="41" t="s">
        <v>825</v>
      </c>
      <c r="C36" s="42">
        <v>439.5</v>
      </c>
      <c r="D36" s="48">
        <v>439.5</v>
      </c>
      <c r="E36" s="49"/>
    </row>
    <row r="37" ht="24.95" customHeight="1" spans="1:5">
      <c r="A37" s="46" t="s">
        <v>831</v>
      </c>
      <c r="B37" s="41" t="s">
        <v>825</v>
      </c>
      <c r="C37" s="42">
        <v>27.72</v>
      </c>
      <c r="D37" s="48">
        <v>27.72</v>
      </c>
      <c r="E37" s="49"/>
    </row>
    <row r="38" ht="24.95" customHeight="1" spans="1:5">
      <c r="A38" s="46" t="s">
        <v>831</v>
      </c>
      <c r="B38" s="41" t="s">
        <v>825</v>
      </c>
      <c r="C38" s="42">
        <v>352.28</v>
      </c>
      <c r="D38" s="48">
        <v>352.28</v>
      </c>
      <c r="E38" s="49"/>
    </row>
    <row r="39" ht="24.95" customHeight="1" spans="1:5">
      <c r="A39" s="46" t="s">
        <v>832</v>
      </c>
      <c r="B39" s="41" t="s">
        <v>828</v>
      </c>
      <c r="C39" s="42">
        <v>107</v>
      </c>
      <c r="D39" s="48">
        <v>107</v>
      </c>
      <c r="E39" s="49"/>
    </row>
    <row r="40" ht="24.95" customHeight="1" spans="1:5">
      <c r="A40" s="46" t="s">
        <v>832</v>
      </c>
      <c r="B40" s="41" t="s">
        <v>828</v>
      </c>
      <c r="C40" s="42">
        <v>169</v>
      </c>
      <c r="D40" s="48">
        <v>169</v>
      </c>
      <c r="E40" s="49"/>
    </row>
    <row r="41" ht="24.95" customHeight="1" spans="1:5">
      <c r="A41" s="46" t="s">
        <v>832</v>
      </c>
      <c r="B41" s="41" t="s">
        <v>828</v>
      </c>
      <c r="C41" s="42">
        <v>94</v>
      </c>
      <c r="D41" s="48">
        <v>94</v>
      </c>
      <c r="E41" s="49"/>
    </row>
    <row r="42" ht="24.95" customHeight="1" spans="1:5">
      <c r="A42" s="46" t="s">
        <v>833</v>
      </c>
      <c r="B42" s="41" t="s">
        <v>828</v>
      </c>
      <c r="C42" s="42">
        <v>11</v>
      </c>
      <c r="D42" s="48">
        <v>11</v>
      </c>
      <c r="E42" s="49"/>
    </row>
    <row r="43" ht="24.95" customHeight="1" spans="1:5">
      <c r="A43" s="46" t="s">
        <v>834</v>
      </c>
      <c r="B43" s="41" t="s">
        <v>828</v>
      </c>
      <c r="C43" s="42">
        <v>181.48</v>
      </c>
      <c r="D43" s="48">
        <v>181.48</v>
      </c>
      <c r="E43" s="49"/>
    </row>
    <row r="44" ht="24.95" customHeight="1" spans="1:5">
      <c r="A44" s="46" t="s">
        <v>833</v>
      </c>
      <c r="B44" s="41" t="s">
        <v>828</v>
      </c>
      <c r="C44" s="42">
        <v>43.8</v>
      </c>
      <c r="D44" s="48">
        <v>43.8</v>
      </c>
      <c r="E44" s="49"/>
    </row>
    <row r="45" ht="24.95" customHeight="1" spans="1:5">
      <c r="A45" s="46" t="s">
        <v>834</v>
      </c>
      <c r="B45" s="41" t="s">
        <v>828</v>
      </c>
      <c r="C45" s="42">
        <v>410.3</v>
      </c>
      <c r="D45" s="48">
        <v>410.3</v>
      </c>
      <c r="E45" s="49"/>
    </row>
    <row r="46" ht="24.95" customHeight="1" spans="1:5">
      <c r="A46" s="46" t="s">
        <v>835</v>
      </c>
      <c r="B46" s="41" t="s">
        <v>828</v>
      </c>
      <c r="C46" s="42">
        <v>120</v>
      </c>
      <c r="D46" s="48">
        <v>120</v>
      </c>
      <c r="E46" s="49"/>
    </row>
    <row r="47" ht="24.95" customHeight="1" spans="1:5">
      <c r="A47" s="46" t="s">
        <v>836</v>
      </c>
      <c r="B47" s="41" t="s">
        <v>828</v>
      </c>
      <c r="C47" s="42">
        <v>168</v>
      </c>
      <c r="D47" s="48">
        <v>168</v>
      </c>
      <c r="E47" s="49"/>
    </row>
    <row r="48" ht="24.95" customHeight="1" spans="1:5">
      <c r="A48" s="46" t="s">
        <v>835</v>
      </c>
      <c r="B48" s="41" t="s">
        <v>828</v>
      </c>
      <c r="C48" s="42">
        <v>321</v>
      </c>
      <c r="D48" s="48">
        <v>321</v>
      </c>
      <c r="E48" s="49"/>
    </row>
    <row r="49" ht="24.95" customHeight="1" spans="1:5">
      <c r="A49" s="46" t="s">
        <v>836</v>
      </c>
      <c r="B49" s="41" t="s">
        <v>828</v>
      </c>
      <c r="C49" s="42">
        <v>340</v>
      </c>
      <c r="D49" s="48">
        <v>340</v>
      </c>
      <c r="E49" s="49"/>
    </row>
    <row r="50" ht="24.95" customHeight="1" spans="1:5">
      <c r="A50" s="46" t="s">
        <v>837</v>
      </c>
      <c r="B50" s="41" t="s">
        <v>828</v>
      </c>
      <c r="C50" s="42">
        <v>47</v>
      </c>
      <c r="D50" s="48">
        <v>47</v>
      </c>
      <c r="E50" s="49"/>
    </row>
    <row r="51" ht="24.95" customHeight="1" spans="1:5">
      <c r="A51" s="46" t="s">
        <v>837</v>
      </c>
      <c r="B51" s="41" t="s">
        <v>828</v>
      </c>
      <c r="C51" s="42">
        <v>36</v>
      </c>
      <c r="D51" s="48">
        <v>36</v>
      </c>
      <c r="E51" s="49"/>
    </row>
    <row r="52" ht="24.95" customHeight="1" spans="1:5">
      <c r="A52" s="46" t="s">
        <v>837</v>
      </c>
      <c r="B52" s="41" t="s">
        <v>828</v>
      </c>
      <c r="C52" s="42">
        <v>41</v>
      </c>
      <c r="D52" s="48">
        <v>41</v>
      </c>
      <c r="E52" s="49"/>
    </row>
    <row r="53" ht="24.95" customHeight="1" spans="1:5">
      <c r="A53" s="46" t="s">
        <v>837</v>
      </c>
      <c r="B53" s="41" t="s">
        <v>828</v>
      </c>
      <c r="C53" s="42">
        <v>1328</v>
      </c>
      <c r="D53" s="48">
        <v>1328</v>
      </c>
      <c r="E53" s="49"/>
    </row>
    <row r="54" ht="24.95" customHeight="1" spans="1:5">
      <c r="A54" s="46" t="s">
        <v>837</v>
      </c>
      <c r="B54" s="41" t="s">
        <v>828</v>
      </c>
      <c r="C54" s="42">
        <v>1508</v>
      </c>
      <c r="D54" s="48">
        <v>1508</v>
      </c>
      <c r="E54" s="49"/>
    </row>
    <row r="55" ht="24.95" customHeight="1" spans="1:5">
      <c r="A55" s="46" t="s">
        <v>837</v>
      </c>
      <c r="B55" s="41" t="s">
        <v>828</v>
      </c>
      <c r="C55" s="42">
        <v>1316</v>
      </c>
      <c r="D55" s="48">
        <v>1316</v>
      </c>
      <c r="E55" s="49"/>
    </row>
    <row r="56" ht="24.95" customHeight="1" spans="1:5">
      <c r="A56" s="46" t="s">
        <v>314</v>
      </c>
      <c r="B56" s="41" t="s">
        <v>828</v>
      </c>
      <c r="C56" s="42">
        <v>333</v>
      </c>
      <c r="D56" s="48">
        <v>333</v>
      </c>
      <c r="E56" s="49"/>
    </row>
    <row r="57" ht="24.95" customHeight="1" spans="1:5">
      <c r="A57" s="46" t="s">
        <v>315</v>
      </c>
      <c r="B57" s="41" t="s">
        <v>828</v>
      </c>
      <c r="C57" s="42">
        <v>24</v>
      </c>
      <c r="D57" s="48">
        <v>24</v>
      </c>
      <c r="E57" s="49"/>
    </row>
    <row r="58" ht="24.95" customHeight="1" spans="1:5">
      <c r="A58" s="46" t="s">
        <v>838</v>
      </c>
      <c r="B58" s="41" t="s">
        <v>828</v>
      </c>
      <c r="C58" s="42">
        <v>16</v>
      </c>
      <c r="D58" s="48">
        <v>16</v>
      </c>
      <c r="E58" s="49"/>
    </row>
    <row r="59" ht="24.95" customHeight="1" spans="1:5">
      <c r="A59" s="46" t="s">
        <v>838</v>
      </c>
      <c r="B59" s="41" t="s">
        <v>828</v>
      </c>
      <c r="C59" s="42">
        <v>13</v>
      </c>
      <c r="D59" s="48">
        <v>13</v>
      </c>
      <c r="E59" s="49"/>
    </row>
    <row r="60" ht="24.95" customHeight="1" spans="1:5">
      <c r="A60" s="46" t="s">
        <v>838</v>
      </c>
      <c r="B60" s="41" t="s">
        <v>828</v>
      </c>
      <c r="C60" s="42">
        <v>12</v>
      </c>
      <c r="D60" s="48">
        <v>12</v>
      </c>
      <c r="E60" s="49"/>
    </row>
    <row r="61" ht="24.95" customHeight="1" spans="1:5">
      <c r="A61" s="46" t="s">
        <v>838</v>
      </c>
      <c r="B61" s="41" t="s">
        <v>828</v>
      </c>
      <c r="C61" s="42">
        <v>812</v>
      </c>
      <c r="D61" s="48">
        <v>812</v>
      </c>
      <c r="E61" s="49"/>
    </row>
    <row r="62" ht="24.95" customHeight="1" spans="1:5">
      <c r="A62" s="46" t="s">
        <v>838</v>
      </c>
      <c r="B62" s="41" t="s">
        <v>828</v>
      </c>
      <c r="C62" s="42">
        <v>618</v>
      </c>
      <c r="D62" s="48">
        <v>618</v>
      </c>
      <c r="E62" s="49"/>
    </row>
    <row r="63" ht="24.95" customHeight="1" spans="1:5">
      <c r="A63" s="46" t="s">
        <v>838</v>
      </c>
      <c r="B63" s="41" t="s">
        <v>828</v>
      </c>
      <c r="C63" s="42">
        <v>707</v>
      </c>
      <c r="D63" s="48">
        <v>707</v>
      </c>
      <c r="E63" s="49"/>
    </row>
    <row r="64" ht="24.95" customHeight="1" spans="1:5">
      <c r="A64" s="46" t="s">
        <v>839</v>
      </c>
      <c r="B64" s="41" t="s">
        <v>828</v>
      </c>
      <c r="C64" s="42">
        <v>15.6</v>
      </c>
      <c r="D64" s="48">
        <v>15.6</v>
      </c>
      <c r="E64" s="49"/>
    </row>
    <row r="65" ht="24.95" customHeight="1" spans="1:5">
      <c r="A65" s="40" t="s">
        <v>840</v>
      </c>
      <c r="B65" s="41"/>
      <c r="C65" s="42">
        <f>D65+E65</f>
        <v>4.37</v>
      </c>
      <c r="D65" s="42">
        <f>SUM(D66:D67)</f>
        <v>4.37</v>
      </c>
      <c r="E65" s="43"/>
    </row>
    <row r="66" ht="24.95" customHeight="1" spans="1:5">
      <c r="A66" s="47" t="s">
        <v>841</v>
      </c>
      <c r="B66" s="45" t="s">
        <v>825</v>
      </c>
      <c r="C66" s="42">
        <v>4.2</v>
      </c>
      <c r="D66" s="53">
        <v>4.2</v>
      </c>
      <c r="E66" s="49"/>
    </row>
    <row r="67" ht="24.95" customHeight="1" spans="1:5">
      <c r="A67" s="46" t="s">
        <v>827</v>
      </c>
      <c r="B67" s="45" t="s">
        <v>828</v>
      </c>
      <c r="C67" s="42">
        <v>0.17</v>
      </c>
      <c r="D67" s="53">
        <v>0.17</v>
      </c>
      <c r="E67" s="49"/>
    </row>
    <row r="68" ht="24.95" customHeight="1" spans="1:5">
      <c r="A68" s="40" t="s">
        <v>842</v>
      </c>
      <c r="B68" s="41"/>
      <c r="C68" s="42">
        <f>D68+E68</f>
        <v>4709.84</v>
      </c>
      <c r="D68" s="42">
        <f>SUM(D69:D75)</f>
        <v>4709.84</v>
      </c>
      <c r="E68" s="43"/>
    </row>
    <row r="69" ht="24.95" customHeight="1" spans="1:5">
      <c r="A69" s="47" t="s">
        <v>843</v>
      </c>
      <c r="B69" s="41" t="s">
        <v>844</v>
      </c>
      <c r="C69" s="42">
        <v>400</v>
      </c>
      <c r="D69" s="54">
        <v>400</v>
      </c>
      <c r="E69" s="49"/>
    </row>
    <row r="70" ht="24.95" customHeight="1" spans="1:5">
      <c r="A70" s="46" t="s">
        <v>845</v>
      </c>
      <c r="B70" s="41" t="s">
        <v>844</v>
      </c>
      <c r="C70" s="42">
        <v>1200</v>
      </c>
      <c r="D70" s="54">
        <v>1200</v>
      </c>
      <c r="E70" s="49"/>
    </row>
    <row r="71" ht="24.95" customHeight="1" spans="1:5">
      <c r="A71" s="46" t="s">
        <v>846</v>
      </c>
      <c r="B71" s="41" t="s">
        <v>844</v>
      </c>
      <c r="C71" s="42">
        <v>200</v>
      </c>
      <c r="D71" s="54">
        <v>200</v>
      </c>
      <c r="E71" s="49"/>
    </row>
    <row r="72" ht="24.95" customHeight="1" spans="1:5">
      <c r="A72" s="46" t="s">
        <v>847</v>
      </c>
      <c r="B72" s="41" t="s">
        <v>848</v>
      </c>
      <c r="C72" s="42">
        <v>240</v>
      </c>
      <c r="D72" s="54">
        <v>240</v>
      </c>
      <c r="E72" s="49"/>
    </row>
    <row r="73" ht="24.95" customHeight="1" spans="1:5">
      <c r="A73" s="46" t="s">
        <v>849</v>
      </c>
      <c r="B73" s="41" t="s">
        <v>848</v>
      </c>
      <c r="C73" s="42">
        <v>20</v>
      </c>
      <c r="D73" s="54">
        <v>20</v>
      </c>
      <c r="E73" s="49"/>
    </row>
    <row r="74" ht="24.95" customHeight="1" spans="1:5">
      <c r="A74" s="46" t="s">
        <v>850</v>
      </c>
      <c r="B74" s="41" t="s">
        <v>851</v>
      </c>
      <c r="C74" s="42">
        <v>2549.84</v>
      </c>
      <c r="D74" s="54">
        <v>2549.84</v>
      </c>
      <c r="E74" s="49"/>
    </row>
    <row r="75" ht="29.1" customHeight="1" spans="1:5">
      <c r="A75" s="46" t="s">
        <v>852</v>
      </c>
      <c r="B75" s="41" t="s">
        <v>853</v>
      </c>
      <c r="C75" s="42">
        <v>100</v>
      </c>
      <c r="D75" s="54">
        <v>100</v>
      </c>
      <c r="E75" s="49"/>
    </row>
    <row r="76" ht="24.95" customHeight="1" spans="1:5">
      <c r="A76" s="40" t="s">
        <v>854</v>
      </c>
      <c r="B76" s="41"/>
      <c r="C76" s="42">
        <f>D76+E76</f>
        <v>15970.4</v>
      </c>
      <c r="D76" s="42">
        <f>SUM(D77:D82)</f>
        <v>6600</v>
      </c>
      <c r="E76" s="42">
        <f>SUM(E77:E82)</f>
        <v>9370.4</v>
      </c>
    </row>
    <row r="77" ht="24.95" customHeight="1" spans="1:5">
      <c r="A77" s="47" t="s">
        <v>855</v>
      </c>
      <c r="B77" s="41" t="s">
        <v>856</v>
      </c>
      <c r="C77" s="42">
        <v>5500.4</v>
      </c>
      <c r="D77" s="54"/>
      <c r="E77" s="54">
        <v>5500.4</v>
      </c>
    </row>
    <row r="78" ht="24.95" customHeight="1" spans="1:5">
      <c r="A78" s="46" t="s">
        <v>857</v>
      </c>
      <c r="B78" s="41" t="s">
        <v>858</v>
      </c>
      <c r="C78" s="42">
        <v>3000</v>
      </c>
      <c r="D78" s="54"/>
      <c r="E78" s="54">
        <v>3000</v>
      </c>
    </row>
    <row r="79" ht="24.95" customHeight="1" spans="1:5">
      <c r="A79" s="46" t="s">
        <v>859</v>
      </c>
      <c r="B79" s="41" t="s">
        <v>856</v>
      </c>
      <c r="C79" s="42">
        <v>270</v>
      </c>
      <c r="D79" s="54"/>
      <c r="E79" s="54">
        <v>270</v>
      </c>
    </row>
    <row r="80" ht="24.95" customHeight="1" spans="1:5">
      <c r="A80" s="46" t="s">
        <v>860</v>
      </c>
      <c r="B80" s="45" t="s">
        <v>844</v>
      </c>
      <c r="C80" s="42">
        <v>600</v>
      </c>
      <c r="D80" s="55"/>
      <c r="E80" s="53">
        <v>600</v>
      </c>
    </row>
    <row r="81" ht="24.95" customHeight="1" spans="1:5">
      <c r="A81" s="46" t="s">
        <v>861</v>
      </c>
      <c r="B81" s="45" t="s">
        <v>856</v>
      </c>
      <c r="C81" s="42">
        <v>6500</v>
      </c>
      <c r="D81" s="53">
        <v>6500</v>
      </c>
      <c r="E81" s="54"/>
    </row>
    <row r="82" ht="24.95" customHeight="1" spans="1:5">
      <c r="A82" s="46" t="s">
        <v>862</v>
      </c>
      <c r="B82" s="45" t="s">
        <v>863</v>
      </c>
      <c r="C82" s="42">
        <v>100</v>
      </c>
      <c r="D82" s="56">
        <v>100</v>
      </c>
      <c r="E82" s="53"/>
    </row>
    <row r="83" ht="24.95" customHeight="1" spans="1:5">
      <c r="A83" s="40" t="s">
        <v>864</v>
      </c>
      <c r="B83" s="41"/>
      <c r="C83" s="42">
        <f>D83+E83</f>
        <v>5503.55</v>
      </c>
      <c r="D83" s="42">
        <f>SUM(D84:D95)</f>
        <v>5503.55</v>
      </c>
      <c r="E83" s="43"/>
    </row>
    <row r="84" ht="24.95" customHeight="1" spans="1:5">
      <c r="A84" s="47" t="s">
        <v>865</v>
      </c>
      <c r="B84" s="41" t="s">
        <v>858</v>
      </c>
      <c r="C84" s="42">
        <v>1118.14</v>
      </c>
      <c r="D84" s="54">
        <v>1118.14</v>
      </c>
      <c r="E84" s="49"/>
    </row>
    <row r="85" ht="24.95" customHeight="1" spans="1:5">
      <c r="A85" s="46" t="s">
        <v>866</v>
      </c>
      <c r="B85" s="41" t="s">
        <v>858</v>
      </c>
      <c r="C85" s="42">
        <v>583</v>
      </c>
      <c r="D85" s="54">
        <v>583</v>
      </c>
      <c r="E85" s="49"/>
    </row>
    <row r="86" ht="24.95" customHeight="1" spans="1:5">
      <c r="A86" s="46" t="s">
        <v>867</v>
      </c>
      <c r="B86" s="41" t="s">
        <v>858</v>
      </c>
      <c r="C86" s="42">
        <v>43.5</v>
      </c>
      <c r="D86" s="54">
        <v>43.5</v>
      </c>
      <c r="E86" s="49"/>
    </row>
    <row r="87" ht="24.95" customHeight="1" spans="1:5">
      <c r="A87" s="46" t="s">
        <v>868</v>
      </c>
      <c r="B87" s="41" t="s">
        <v>858</v>
      </c>
      <c r="C87" s="42">
        <v>1464</v>
      </c>
      <c r="D87" s="54">
        <v>1464</v>
      </c>
      <c r="E87" s="49"/>
    </row>
    <row r="88" ht="24.95" customHeight="1" spans="1:5">
      <c r="A88" s="46" t="s">
        <v>869</v>
      </c>
      <c r="B88" s="41" t="s">
        <v>858</v>
      </c>
      <c r="C88" s="42">
        <v>200</v>
      </c>
      <c r="D88" s="54">
        <v>200</v>
      </c>
      <c r="E88" s="49"/>
    </row>
    <row r="89" ht="24.95" customHeight="1" spans="1:5">
      <c r="A89" s="46" t="s">
        <v>870</v>
      </c>
      <c r="B89" s="41" t="s">
        <v>858</v>
      </c>
      <c r="C89" s="42">
        <v>26.61</v>
      </c>
      <c r="D89" s="54">
        <v>26.61</v>
      </c>
      <c r="E89" s="49"/>
    </row>
    <row r="90" ht="24.95" customHeight="1" spans="1:5">
      <c r="A90" s="46" t="s">
        <v>871</v>
      </c>
      <c r="B90" s="41" t="s">
        <v>858</v>
      </c>
      <c r="C90" s="42">
        <v>120</v>
      </c>
      <c r="D90" s="54">
        <v>120</v>
      </c>
      <c r="E90" s="49"/>
    </row>
    <row r="91" ht="24.95" customHeight="1" spans="1:5">
      <c r="A91" s="46" t="s">
        <v>872</v>
      </c>
      <c r="B91" s="41" t="s">
        <v>858</v>
      </c>
      <c r="C91" s="42">
        <v>160</v>
      </c>
      <c r="D91" s="54">
        <v>160</v>
      </c>
      <c r="E91" s="49"/>
    </row>
    <row r="92" ht="24.95" customHeight="1" spans="1:5">
      <c r="A92" s="46" t="s">
        <v>873</v>
      </c>
      <c r="B92" s="41" t="s">
        <v>863</v>
      </c>
      <c r="C92" s="42">
        <v>1059.3</v>
      </c>
      <c r="D92" s="54">
        <v>1059.3</v>
      </c>
      <c r="E92" s="49"/>
    </row>
    <row r="93" ht="24.95" customHeight="1" spans="1:5">
      <c r="A93" s="46" t="s">
        <v>874</v>
      </c>
      <c r="B93" s="41" t="s">
        <v>875</v>
      </c>
      <c r="C93" s="42">
        <v>609</v>
      </c>
      <c r="D93" s="54">
        <v>609</v>
      </c>
      <c r="E93" s="49"/>
    </row>
    <row r="94" ht="24.95" customHeight="1" spans="1:5">
      <c r="A94" s="46" t="s">
        <v>876</v>
      </c>
      <c r="B94" s="41" t="s">
        <v>877</v>
      </c>
      <c r="C94" s="42">
        <v>60</v>
      </c>
      <c r="D94" s="54">
        <v>60</v>
      </c>
      <c r="E94" s="49"/>
    </row>
    <row r="95" ht="24.95" customHeight="1" spans="1:5">
      <c r="A95" s="46" t="s">
        <v>878</v>
      </c>
      <c r="B95" s="45" t="s">
        <v>879</v>
      </c>
      <c r="C95" s="42">
        <v>60</v>
      </c>
      <c r="D95" s="53">
        <v>60</v>
      </c>
      <c r="E95" s="49"/>
    </row>
    <row r="96" ht="24.95" customHeight="1" spans="1:5">
      <c r="A96" s="40" t="s">
        <v>880</v>
      </c>
      <c r="B96" s="57"/>
      <c r="C96" s="42">
        <f>D96+E96</f>
        <v>1253</v>
      </c>
      <c r="D96" s="42">
        <f>SUM(D97:D98)</f>
        <v>1253</v>
      </c>
      <c r="E96" s="43"/>
    </row>
    <row r="97" ht="24.95" customHeight="1" spans="1:5">
      <c r="A97" s="58" t="s">
        <v>881</v>
      </c>
      <c r="B97" s="57" t="s">
        <v>882</v>
      </c>
      <c r="C97" s="42">
        <v>902</v>
      </c>
      <c r="D97" s="59">
        <v>902</v>
      </c>
      <c r="E97" s="49"/>
    </row>
    <row r="98" ht="24.95" customHeight="1" spans="1:5">
      <c r="A98" s="60" t="s">
        <v>883</v>
      </c>
      <c r="B98" s="57" t="s">
        <v>882</v>
      </c>
      <c r="C98" s="42">
        <v>351</v>
      </c>
      <c r="D98" s="59">
        <v>351</v>
      </c>
      <c r="E98" s="49"/>
    </row>
    <row r="99" ht="24.95" customHeight="1" spans="1:5">
      <c r="A99" s="40" t="s">
        <v>884</v>
      </c>
      <c r="B99" s="50"/>
      <c r="C99" s="42">
        <f>D99+E99</f>
        <v>87</v>
      </c>
      <c r="D99" s="42">
        <f>SUM(D100)</f>
        <v>87</v>
      </c>
      <c r="E99" s="43"/>
    </row>
    <row r="100" ht="24.95" customHeight="1" spans="1:5">
      <c r="A100" s="47" t="s">
        <v>885</v>
      </c>
      <c r="B100" s="45" t="s">
        <v>886</v>
      </c>
      <c r="C100" s="42">
        <v>87</v>
      </c>
      <c r="D100" s="61">
        <v>87</v>
      </c>
      <c r="E100" s="49"/>
    </row>
    <row r="101" ht="24.95" customHeight="1" spans="1:5">
      <c r="A101" s="40" t="s">
        <v>887</v>
      </c>
      <c r="B101" s="50"/>
      <c r="C101" s="42">
        <f>D101+E101</f>
        <v>210</v>
      </c>
      <c r="D101" s="42">
        <f>SUM(D102:D102)</f>
        <v>210</v>
      </c>
      <c r="E101" s="43"/>
    </row>
    <row r="102" ht="24.95" customHeight="1" spans="1:5">
      <c r="A102" s="47" t="s">
        <v>888</v>
      </c>
      <c r="B102" s="50" t="s">
        <v>856</v>
      </c>
      <c r="C102" s="42">
        <v>210</v>
      </c>
      <c r="D102" s="61">
        <v>210</v>
      </c>
      <c r="E102" s="49"/>
    </row>
    <row r="103" ht="24.95" customHeight="1" spans="1:5">
      <c r="A103" s="40" t="s">
        <v>889</v>
      </c>
      <c r="B103" s="50"/>
      <c r="C103" s="42">
        <f>D103+E103</f>
        <v>0</v>
      </c>
      <c r="D103" s="42">
        <v>0</v>
      </c>
      <c r="E103" s="43"/>
    </row>
    <row r="104" ht="24.95" customHeight="1" spans="1:5">
      <c r="A104" s="40" t="s">
        <v>890</v>
      </c>
      <c r="B104" s="41"/>
      <c r="C104" s="42">
        <f>D104+E104</f>
        <v>4462</v>
      </c>
      <c r="D104" s="42">
        <f>SUM(D105)</f>
        <v>4462</v>
      </c>
      <c r="E104" s="43"/>
    </row>
    <row r="105" ht="24.95" customHeight="1" spans="1:5">
      <c r="A105" s="47" t="s">
        <v>891</v>
      </c>
      <c r="B105" s="45" t="s">
        <v>892</v>
      </c>
      <c r="C105" s="52">
        <v>4462</v>
      </c>
      <c r="D105" s="52">
        <v>4462</v>
      </c>
      <c r="E105" s="49"/>
    </row>
    <row r="106" ht="24.95" customHeight="1" spans="1:5">
      <c r="A106" s="40" t="s">
        <v>893</v>
      </c>
      <c r="B106" s="50"/>
      <c r="C106" s="42">
        <f>D106+E106</f>
        <v>16505.5</v>
      </c>
      <c r="D106" s="42">
        <f>SUM(D107:D115)</f>
        <v>14137.5</v>
      </c>
      <c r="E106" s="42">
        <f>SUM(E107:E115)</f>
        <v>2368</v>
      </c>
    </row>
    <row r="107" ht="24.95" customHeight="1" spans="1:5">
      <c r="A107" s="47" t="s">
        <v>894</v>
      </c>
      <c r="B107" s="50" t="s">
        <v>892</v>
      </c>
      <c r="C107" s="42">
        <v>640.7</v>
      </c>
      <c r="D107" s="48">
        <v>640.7</v>
      </c>
      <c r="E107" s="54"/>
    </row>
    <row r="108" ht="24.95" customHeight="1" spans="1:5">
      <c r="A108" s="46" t="s">
        <v>895</v>
      </c>
      <c r="B108" s="50" t="s">
        <v>892</v>
      </c>
      <c r="C108" s="42">
        <v>189.2</v>
      </c>
      <c r="D108" s="48">
        <v>189.2</v>
      </c>
      <c r="E108" s="54"/>
    </row>
    <row r="109" ht="24.95" customHeight="1" spans="1:5">
      <c r="A109" s="46" t="s">
        <v>895</v>
      </c>
      <c r="B109" s="45" t="s">
        <v>892</v>
      </c>
      <c r="C109" s="42">
        <v>3470.1</v>
      </c>
      <c r="D109" s="53">
        <v>3470.1</v>
      </c>
      <c r="E109" s="53"/>
    </row>
    <row r="110" ht="24.95" customHeight="1" spans="1:5">
      <c r="A110" s="46" t="s">
        <v>896</v>
      </c>
      <c r="B110" s="45" t="s">
        <v>892</v>
      </c>
      <c r="C110" s="62">
        <v>927</v>
      </c>
      <c r="D110" s="53">
        <v>927</v>
      </c>
      <c r="E110" s="62"/>
    </row>
    <row r="111" ht="24.95" customHeight="1" spans="1:5">
      <c r="A111" s="46" t="s">
        <v>895</v>
      </c>
      <c r="B111" s="45" t="s">
        <v>892</v>
      </c>
      <c r="C111" s="62">
        <v>1849</v>
      </c>
      <c r="D111" s="53">
        <v>1849</v>
      </c>
      <c r="E111" s="62"/>
    </row>
    <row r="112" ht="24.95" customHeight="1" spans="1:5">
      <c r="A112" s="46" t="s">
        <v>897</v>
      </c>
      <c r="B112" s="63" t="s">
        <v>892</v>
      </c>
      <c r="C112" s="62">
        <v>872.86</v>
      </c>
      <c r="D112" s="64">
        <v>872.86</v>
      </c>
      <c r="E112" s="62"/>
    </row>
    <row r="113" ht="24.95" customHeight="1" spans="1:5">
      <c r="A113" s="46" t="s">
        <v>897</v>
      </c>
      <c r="B113" s="65" t="s">
        <v>892</v>
      </c>
      <c r="C113" s="42">
        <v>6188.64</v>
      </c>
      <c r="D113" s="66">
        <v>6188.64</v>
      </c>
      <c r="E113" s="66"/>
    </row>
    <row r="114" ht="24.95" customHeight="1" spans="1:5">
      <c r="A114" s="46" t="s">
        <v>898</v>
      </c>
      <c r="B114" s="65" t="s">
        <v>899</v>
      </c>
      <c r="C114" s="42">
        <v>694</v>
      </c>
      <c r="D114" s="66"/>
      <c r="E114" s="52">
        <v>694</v>
      </c>
    </row>
    <row r="115" ht="24.95" customHeight="1" spans="1:5">
      <c r="A115" s="46" t="s">
        <v>900</v>
      </c>
      <c r="B115" s="65" t="s">
        <v>901</v>
      </c>
      <c r="C115" s="42">
        <v>1674</v>
      </c>
      <c r="D115" s="66"/>
      <c r="E115" s="52">
        <v>1674</v>
      </c>
    </row>
    <row r="116" ht="24.95" customHeight="1" spans="1:5">
      <c r="A116" s="40" t="s">
        <v>902</v>
      </c>
      <c r="B116" s="65"/>
      <c r="C116" s="42">
        <f>D116+E116</f>
        <v>22762.86</v>
      </c>
      <c r="D116" s="42">
        <f>SUM(D117:D120)</f>
        <v>6362.86</v>
      </c>
      <c r="E116" s="43">
        <f>SUM(E117:E120)</f>
        <v>16400</v>
      </c>
    </row>
    <row r="117" ht="24.95" customHeight="1" spans="1:5">
      <c r="A117" s="47" t="s">
        <v>903</v>
      </c>
      <c r="B117" s="65" t="s">
        <v>892</v>
      </c>
      <c r="C117" s="42">
        <v>2065</v>
      </c>
      <c r="D117" s="66">
        <v>2065</v>
      </c>
      <c r="E117" s="66"/>
    </row>
    <row r="118" ht="24.95" customHeight="1" spans="1:5">
      <c r="A118" s="46" t="s">
        <v>633</v>
      </c>
      <c r="B118" s="65" t="s">
        <v>892</v>
      </c>
      <c r="C118" s="42">
        <v>3845.86</v>
      </c>
      <c r="D118" s="66">
        <v>3845.86</v>
      </c>
      <c r="E118" s="66"/>
    </row>
    <row r="119" ht="24.95" customHeight="1" spans="1:5">
      <c r="A119" s="46" t="s">
        <v>904</v>
      </c>
      <c r="B119" s="65" t="s">
        <v>892</v>
      </c>
      <c r="C119" s="42">
        <v>452</v>
      </c>
      <c r="D119" s="66">
        <v>452</v>
      </c>
      <c r="E119" s="66"/>
    </row>
    <row r="120" ht="24.95" customHeight="1" spans="1:5">
      <c r="A120" s="46" t="s">
        <v>518</v>
      </c>
      <c r="B120" s="65" t="s">
        <v>892</v>
      </c>
      <c r="C120" s="42">
        <v>16400</v>
      </c>
      <c r="D120" s="66"/>
      <c r="E120" s="52">
        <v>16400</v>
      </c>
    </row>
    <row r="121" ht="24" customHeight="1" spans="1:5">
      <c r="A121" s="40" t="s">
        <v>905</v>
      </c>
      <c r="B121" s="67"/>
      <c r="C121" s="42">
        <f>D121+E121</f>
        <v>3577</v>
      </c>
      <c r="D121" s="42">
        <f>SUM(D122:D124)</f>
        <v>2752</v>
      </c>
      <c r="E121" s="42">
        <f>SUM(E122:E124)</f>
        <v>825</v>
      </c>
    </row>
    <row r="122" ht="24.95" customHeight="1" spans="1:5">
      <c r="A122" s="65" t="s">
        <v>906</v>
      </c>
      <c r="B122" s="65" t="s">
        <v>863</v>
      </c>
      <c r="C122" s="42">
        <v>2684</v>
      </c>
      <c r="D122" s="66">
        <v>2684</v>
      </c>
      <c r="E122" s="54"/>
    </row>
    <row r="123" ht="24.95" customHeight="1" spans="1:5">
      <c r="A123" s="60" t="s">
        <v>862</v>
      </c>
      <c r="B123" s="65" t="s">
        <v>863</v>
      </c>
      <c r="C123" s="42">
        <v>68</v>
      </c>
      <c r="D123" s="66">
        <v>68</v>
      </c>
      <c r="E123" s="54"/>
    </row>
    <row r="124" ht="24.95" customHeight="1" spans="1:5">
      <c r="A124" s="60" t="s">
        <v>907</v>
      </c>
      <c r="B124" s="65" t="s">
        <v>863</v>
      </c>
      <c r="C124" s="42">
        <v>825</v>
      </c>
      <c r="D124" s="54"/>
      <c r="E124" s="52">
        <v>825</v>
      </c>
    </row>
    <row r="125" ht="20.25" customHeight="1" spans="1:5">
      <c r="A125" s="40" t="s">
        <v>908</v>
      </c>
      <c r="B125" s="67"/>
      <c r="C125" s="42">
        <f>D125+E125</f>
        <v>30345.65</v>
      </c>
      <c r="D125" s="42">
        <f>SUM(D126:D131)</f>
        <v>7995.05</v>
      </c>
      <c r="E125" s="42">
        <f>SUM(E126:E131)</f>
        <v>22350.6</v>
      </c>
    </row>
    <row r="126" ht="20.25" customHeight="1" spans="1:5">
      <c r="A126" s="65" t="s">
        <v>909</v>
      </c>
      <c r="B126" s="68" t="s">
        <v>863</v>
      </c>
      <c r="C126" s="42">
        <v>7863.05</v>
      </c>
      <c r="D126" s="54">
        <v>7863.05</v>
      </c>
      <c r="E126" s="54"/>
    </row>
    <row r="127" ht="18.95" customHeight="1" spans="1:5">
      <c r="A127" s="60" t="s">
        <v>862</v>
      </c>
      <c r="B127" s="69" t="s">
        <v>863</v>
      </c>
      <c r="C127" s="42">
        <v>132</v>
      </c>
      <c r="D127" s="70">
        <v>132</v>
      </c>
      <c r="E127" s="70"/>
    </row>
    <row r="128" ht="18.95" customHeight="1" spans="1:5">
      <c r="A128" s="60" t="s">
        <v>910</v>
      </c>
      <c r="B128" s="69" t="s">
        <v>863</v>
      </c>
      <c r="C128" s="42">
        <v>813</v>
      </c>
      <c r="D128" s="70"/>
      <c r="E128" s="52">
        <v>813</v>
      </c>
    </row>
    <row r="129" ht="18.95" customHeight="1" spans="1:5">
      <c r="A129" s="60" t="s">
        <v>910</v>
      </c>
      <c r="B129" s="69" t="s">
        <v>863</v>
      </c>
      <c r="C129" s="42">
        <v>1126</v>
      </c>
      <c r="D129" s="70"/>
      <c r="E129" s="52">
        <v>1126</v>
      </c>
    </row>
    <row r="130" ht="18.95" customHeight="1" spans="1:5">
      <c r="A130" s="60" t="s">
        <v>911</v>
      </c>
      <c r="B130" s="69" t="s">
        <v>863</v>
      </c>
      <c r="C130" s="42">
        <v>2005.6</v>
      </c>
      <c r="D130" s="70"/>
      <c r="E130" s="52">
        <v>2005.6</v>
      </c>
    </row>
    <row r="131" ht="18.95" customHeight="1" spans="1:5">
      <c r="A131" s="60" t="s">
        <v>910</v>
      </c>
      <c r="B131" s="69" t="s">
        <v>863</v>
      </c>
      <c r="C131" s="42">
        <v>18406</v>
      </c>
      <c r="D131" s="70"/>
      <c r="E131" s="52">
        <v>18406</v>
      </c>
    </row>
    <row r="132" ht="20.25" customHeight="1" spans="1:5">
      <c r="A132" s="40" t="s">
        <v>912</v>
      </c>
      <c r="B132" s="67"/>
      <c r="C132" s="42">
        <f>D132+E132</f>
        <v>90</v>
      </c>
      <c r="D132" s="42">
        <f>SUM(D133:D136)</f>
        <v>30</v>
      </c>
      <c r="E132" s="42">
        <f>SUM(E133:E136)</f>
        <v>60</v>
      </c>
    </row>
    <row r="133" ht="18.95" customHeight="1" spans="1:5">
      <c r="A133" s="65" t="s">
        <v>913</v>
      </c>
      <c r="B133" s="69" t="s">
        <v>863</v>
      </c>
      <c r="C133" s="42">
        <v>30</v>
      </c>
      <c r="D133" s="70">
        <v>30</v>
      </c>
      <c r="E133" s="70"/>
    </row>
    <row r="134" ht="18.95" customHeight="1" spans="1:5">
      <c r="A134" s="60" t="s">
        <v>914</v>
      </c>
      <c r="B134" s="69" t="s">
        <v>863</v>
      </c>
      <c r="C134" s="42">
        <v>20</v>
      </c>
      <c r="D134" s="70"/>
      <c r="E134" s="52">
        <v>20</v>
      </c>
    </row>
    <row r="135" ht="18.95" customHeight="1" spans="1:5">
      <c r="A135" s="60" t="s">
        <v>914</v>
      </c>
      <c r="B135" s="69" t="s">
        <v>863</v>
      </c>
      <c r="C135" s="42">
        <v>20</v>
      </c>
      <c r="D135" s="70"/>
      <c r="E135" s="52">
        <v>20</v>
      </c>
    </row>
    <row r="136" ht="18.95" customHeight="1" spans="1:5">
      <c r="A136" s="60" t="s">
        <v>914</v>
      </c>
      <c r="B136" s="69" t="s">
        <v>863</v>
      </c>
      <c r="C136" s="42">
        <v>20</v>
      </c>
      <c r="D136" s="70"/>
      <c r="E136" s="52">
        <v>20</v>
      </c>
    </row>
  </sheetData>
  <autoFilter xmlns:etc="http://www.wps.cn/officeDocument/2017/etCustomData" ref="A5:E136" etc:filterBottomFollowUsedRange="0">
    <extLst/>
  </autoFilter>
  <mergeCells count="5">
    <mergeCell ref="A2:E2"/>
    <mergeCell ref="D4:E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scale="89" fitToHeight="0" orientation="portrait"/>
  <headerFooter>
    <oddFooter>&amp;C第 &amp;P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7" sqref="C7"/>
    </sheetView>
  </sheetViews>
  <sheetFormatPr defaultColWidth="8.75" defaultRowHeight="14.25" outlineLevelCol="3"/>
  <cols>
    <col min="1" max="1" width="11.375" style="14" customWidth="1"/>
    <col min="2" max="2" width="34.25" style="14" customWidth="1"/>
    <col min="3" max="3" width="34.125" style="14" customWidth="1"/>
    <col min="4" max="16384" width="8.75" style="14"/>
  </cols>
  <sheetData>
    <row r="1" spans="1:1">
      <c r="A1" s="2" t="s">
        <v>915</v>
      </c>
    </row>
    <row r="2" ht="29.45" customHeight="1" spans="1:3">
      <c r="A2" s="15" t="s">
        <v>916</v>
      </c>
      <c r="B2" s="15"/>
      <c r="C2" s="15"/>
    </row>
    <row r="3" ht="25.9" customHeight="1" spans="1:3">
      <c r="A3" s="4"/>
      <c r="B3" s="16"/>
      <c r="C3" s="17" t="s">
        <v>62</v>
      </c>
    </row>
    <row r="4" ht="27.75" customHeight="1" spans="1:3">
      <c r="A4" s="7" t="s">
        <v>917</v>
      </c>
      <c r="B4" s="7"/>
      <c r="C4" s="7" t="s">
        <v>527</v>
      </c>
    </row>
    <row r="5" ht="27.75" customHeight="1" spans="1:3">
      <c r="A5" s="21" t="s">
        <v>918</v>
      </c>
      <c r="B5" s="21"/>
      <c r="C5" s="19">
        <v>249952</v>
      </c>
    </row>
    <row r="6" ht="27.75" customHeight="1" spans="1:4">
      <c r="A6" s="21" t="s">
        <v>919</v>
      </c>
      <c r="B6" s="21"/>
      <c r="C6" s="10">
        <v>21092</v>
      </c>
      <c r="D6" s="1"/>
    </row>
    <row r="7" ht="27.75" customHeight="1" spans="1:4">
      <c r="A7" s="21" t="s">
        <v>920</v>
      </c>
      <c r="B7" s="21"/>
      <c r="C7" s="10">
        <v>2402</v>
      </c>
      <c r="D7" s="1"/>
    </row>
    <row r="8" ht="27.75" customHeight="1" spans="1:4">
      <c r="A8" s="21" t="s">
        <v>921</v>
      </c>
      <c r="B8" s="21"/>
      <c r="C8" s="10">
        <f>C5+C6-C7</f>
        <v>268642</v>
      </c>
      <c r="D8" s="1"/>
    </row>
    <row r="9" ht="27.75" customHeight="1" spans="1:4">
      <c r="A9" s="22" t="s">
        <v>922</v>
      </c>
      <c r="B9" s="23"/>
      <c r="C9" s="11" t="s">
        <v>527</v>
      </c>
      <c r="D9" s="1"/>
    </row>
    <row r="10" ht="27.75" customHeight="1" spans="1:3">
      <c r="A10" s="21" t="s">
        <v>923</v>
      </c>
      <c r="B10" s="21"/>
      <c r="C10" s="12">
        <v>291749</v>
      </c>
    </row>
    <row r="11" ht="27.75" customHeight="1" spans="1:3">
      <c r="A11" s="21" t="s">
        <v>924</v>
      </c>
      <c r="B11" s="21"/>
      <c r="C11" s="12">
        <v>11381</v>
      </c>
    </row>
    <row r="12" ht="27.75" customHeight="1" spans="1:3">
      <c r="A12" s="21" t="s">
        <v>925</v>
      </c>
      <c r="B12" s="21"/>
      <c r="C12" s="12">
        <f>C10+C11</f>
        <v>303130</v>
      </c>
    </row>
    <row r="13" ht="54.6" customHeight="1" spans="1:3">
      <c r="A13" s="20" t="s">
        <v>926</v>
      </c>
      <c r="B13" s="20"/>
      <c r="C13" s="2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7" sqref="C7"/>
    </sheetView>
  </sheetViews>
  <sheetFormatPr defaultColWidth="8.75" defaultRowHeight="14.25" outlineLevelCol="4"/>
  <cols>
    <col min="1" max="1" width="10.25" style="14" customWidth="1"/>
    <col min="2" max="2" width="30.875" style="14" customWidth="1"/>
    <col min="3" max="3" width="32.625" style="14" customWidth="1"/>
    <col min="4" max="16384" width="8.75" style="14"/>
  </cols>
  <sheetData>
    <row r="1" ht="19.5" customHeight="1" spans="1:1">
      <c r="A1" s="18" t="s">
        <v>927</v>
      </c>
    </row>
    <row r="2" ht="29.45" customHeight="1" spans="1:3">
      <c r="A2" s="15" t="s">
        <v>928</v>
      </c>
      <c r="B2" s="15"/>
      <c r="C2" s="15"/>
    </row>
    <row r="3" ht="25.9" customHeight="1" spans="1:3">
      <c r="A3" s="4"/>
      <c r="B3" s="16"/>
      <c r="C3" s="17" t="s">
        <v>62</v>
      </c>
    </row>
    <row r="4" ht="27.75" customHeight="1" spans="1:3">
      <c r="A4" s="7" t="s">
        <v>917</v>
      </c>
      <c r="B4" s="7"/>
      <c r="C4" s="7" t="s">
        <v>527</v>
      </c>
    </row>
    <row r="5" ht="27.75" customHeight="1" spans="1:3">
      <c r="A5" s="8" t="s">
        <v>918</v>
      </c>
      <c r="B5" s="9"/>
      <c r="C5" s="19">
        <v>249952</v>
      </c>
    </row>
    <row r="6" ht="27.75" customHeight="1" spans="1:5">
      <c r="A6" s="8" t="s">
        <v>919</v>
      </c>
      <c r="B6" s="9"/>
      <c r="C6" s="10">
        <v>21092</v>
      </c>
      <c r="D6" s="1"/>
      <c r="E6" s="1"/>
    </row>
    <row r="7" ht="27.75" customHeight="1" spans="1:5">
      <c r="A7" s="8" t="s">
        <v>920</v>
      </c>
      <c r="B7" s="9"/>
      <c r="C7" s="10">
        <v>2402</v>
      </c>
      <c r="D7" s="1"/>
      <c r="E7" s="1"/>
    </row>
    <row r="8" ht="27.75" customHeight="1" spans="1:5">
      <c r="A8" s="8" t="s">
        <v>921</v>
      </c>
      <c r="B8" s="9"/>
      <c r="C8" s="10">
        <f>C5+C6-C7</f>
        <v>268642</v>
      </c>
      <c r="D8" s="1"/>
      <c r="E8" s="1"/>
    </row>
    <row r="9" ht="27.75" customHeight="1" spans="1:5">
      <c r="A9" s="7" t="s">
        <v>922</v>
      </c>
      <c r="B9" s="7"/>
      <c r="C9" s="11" t="s">
        <v>527</v>
      </c>
      <c r="D9" s="1"/>
      <c r="E9" s="1"/>
    </row>
    <row r="10" ht="27.75" customHeight="1" spans="1:3">
      <c r="A10" s="8" t="s">
        <v>923</v>
      </c>
      <c r="B10" s="9"/>
      <c r="C10" s="12">
        <v>291749</v>
      </c>
    </row>
    <row r="11" ht="27.75" customHeight="1" spans="1:3">
      <c r="A11" s="8" t="s">
        <v>924</v>
      </c>
      <c r="B11" s="9"/>
      <c r="C11" s="12">
        <v>11381</v>
      </c>
    </row>
    <row r="12" ht="27.75" customHeight="1" spans="1:3">
      <c r="A12" s="8" t="s">
        <v>925</v>
      </c>
      <c r="B12" s="9"/>
      <c r="C12" s="12">
        <f>C10+C11</f>
        <v>303130</v>
      </c>
    </row>
    <row r="13" ht="50.45" customHeight="1" spans="1:3">
      <c r="A13" s="20" t="s">
        <v>926</v>
      </c>
      <c r="B13" s="20"/>
      <c r="C13" s="2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699305555555556" right="0.699305555555556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7" sqref="C7"/>
    </sheetView>
  </sheetViews>
  <sheetFormatPr defaultColWidth="8.75" defaultRowHeight="14.25" outlineLevelCol="2"/>
  <cols>
    <col min="1" max="1" width="12.875" style="14" customWidth="1"/>
    <col min="2" max="2" width="33.875" style="14" customWidth="1"/>
    <col min="3" max="3" width="35.125" style="14" customWidth="1"/>
    <col min="4" max="16384" width="8.75" style="14"/>
  </cols>
  <sheetData>
    <row r="1" spans="1:1">
      <c r="A1" s="2" t="s">
        <v>929</v>
      </c>
    </row>
    <row r="2" ht="29.45" customHeight="1" spans="1:3">
      <c r="A2" s="15" t="s">
        <v>930</v>
      </c>
      <c r="B2" s="15"/>
      <c r="C2" s="15"/>
    </row>
    <row r="3" ht="25.9" customHeight="1" spans="1:3">
      <c r="A3" s="4"/>
      <c r="B3" s="16"/>
      <c r="C3" s="17" t="s">
        <v>62</v>
      </c>
    </row>
    <row r="4" ht="29.25" customHeight="1" spans="1:3">
      <c r="A4" s="7" t="s">
        <v>917</v>
      </c>
      <c r="B4" s="7"/>
      <c r="C4" s="7" t="s">
        <v>527</v>
      </c>
    </row>
    <row r="5" ht="29.25" customHeight="1" spans="1:3">
      <c r="A5" s="8" t="s">
        <v>931</v>
      </c>
      <c r="B5" s="9"/>
      <c r="C5" s="10">
        <v>629983</v>
      </c>
    </row>
    <row r="6" ht="29.25" customHeight="1" spans="1:3">
      <c r="A6" s="8" t="s">
        <v>932</v>
      </c>
      <c r="B6" s="9"/>
      <c r="C6" s="10">
        <v>59732</v>
      </c>
    </row>
    <row r="7" ht="29.25" customHeight="1" spans="1:3">
      <c r="A7" s="8" t="s">
        <v>933</v>
      </c>
      <c r="B7" s="9"/>
      <c r="C7" s="10">
        <v>2303</v>
      </c>
    </row>
    <row r="8" ht="29.25" customHeight="1" spans="1:3">
      <c r="A8" s="8" t="s">
        <v>934</v>
      </c>
      <c r="B8" s="9"/>
      <c r="C8" s="10">
        <f>C5+C6-C7</f>
        <v>687412</v>
      </c>
    </row>
    <row r="9" ht="29.25" customHeight="1" spans="1:3">
      <c r="A9" s="7" t="s">
        <v>922</v>
      </c>
      <c r="B9" s="7"/>
      <c r="C9" s="11" t="s">
        <v>527</v>
      </c>
    </row>
    <row r="10" ht="29.25" customHeight="1" spans="1:3">
      <c r="A10" s="8" t="s">
        <v>935</v>
      </c>
      <c r="B10" s="9"/>
      <c r="C10" s="12">
        <v>661869</v>
      </c>
    </row>
    <row r="11" ht="29.25" customHeight="1" spans="1:3">
      <c r="A11" s="8" t="s">
        <v>936</v>
      </c>
      <c r="B11" s="9"/>
      <c r="C11" s="10">
        <v>51424</v>
      </c>
    </row>
    <row r="12" ht="29.25" customHeight="1" spans="1:3">
      <c r="A12" s="8" t="s">
        <v>937</v>
      </c>
      <c r="B12" s="9"/>
      <c r="C12" s="12">
        <f>C10+C11</f>
        <v>713293</v>
      </c>
    </row>
    <row r="13" spans="1:3">
      <c r="A13" s="4"/>
      <c r="B13" s="4"/>
      <c r="C13" s="4"/>
    </row>
    <row r="14" ht="49.9" customHeight="1" spans="1:3">
      <c r="A14" s="13" t="s">
        <v>926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7" workbookViewId="0">
      <selection activeCell="D4" sqref="D4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2" t="s">
        <v>938</v>
      </c>
    </row>
    <row r="2" ht="29.45" customHeight="1" spans="1:3">
      <c r="A2" s="3" t="s">
        <v>939</v>
      </c>
      <c r="B2" s="3"/>
      <c r="C2" s="3"/>
    </row>
    <row r="3" ht="25.9" customHeight="1" spans="1:3">
      <c r="A3" s="4"/>
      <c r="B3" s="5"/>
      <c r="C3" s="6" t="s">
        <v>62</v>
      </c>
    </row>
    <row r="4" ht="29.25" customHeight="1" spans="1:3">
      <c r="A4" s="7" t="s">
        <v>917</v>
      </c>
      <c r="B4" s="7"/>
      <c r="C4" s="7" t="s">
        <v>527</v>
      </c>
    </row>
    <row r="5" ht="29.25" customHeight="1" spans="1:3">
      <c r="A5" s="8" t="s">
        <v>931</v>
      </c>
      <c r="B5" s="9"/>
      <c r="C5" s="10">
        <v>629983</v>
      </c>
    </row>
    <row r="6" ht="29.25" customHeight="1" spans="1:3">
      <c r="A6" s="8" t="s">
        <v>932</v>
      </c>
      <c r="B6" s="9"/>
      <c r="C6" s="10">
        <v>59732</v>
      </c>
    </row>
    <row r="7" ht="29.25" customHeight="1" spans="1:3">
      <c r="A7" s="8" t="s">
        <v>933</v>
      </c>
      <c r="B7" s="9"/>
      <c r="C7" s="10">
        <v>2303</v>
      </c>
    </row>
    <row r="8" ht="29.25" customHeight="1" spans="1:3">
      <c r="A8" s="8" t="s">
        <v>934</v>
      </c>
      <c r="B8" s="9"/>
      <c r="C8" s="10">
        <f>C5+C6-C7</f>
        <v>687412</v>
      </c>
    </row>
    <row r="9" ht="29.25" customHeight="1" spans="1:3">
      <c r="A9" s="7" t="s">
        <v>922</v>
      </c>
      <c r="B9" s="7"/>
      <c r="C9" s="11" t="s">
        <v>527</v>
      </c>
    </row>
    <row r="10" ht="29.25" customHeight="1" spans="1:3">
      <c r="A10" s="8" t="s">
        <v>935</v>
      </c>
      <c r="B10" s="9"/>
      <c r="C10" s="12">
        <v>661869</v>
      </c>
    </row>
    <row r="11" ht="29.25" customHeight="1" spans="1:3">
      <c r="A11" s="8" t="s">
        <v>936</v>
      </c>
      <c r="B11" s="9"/>
      <c r="C11" s="12">
        <v>51424</v>
      </c>
    </row>
    <row r="12" ht="29.25" customHeight="1" spans="1:3">
      <c r="A12" s="8" t="s">
        <v>937</v>
      </c>
      <c r="B12" s="9"/>
      <c r="C12" s="12">
        <f>C10+C11</f>
        <v>713293</v>
      </c>
    </row>
    <row r="13" spans="1:3">
      <c r="A13" s="4"/>
      <c r="B13" s="4"/>
      <c r="C13" s="4"/>
    </row>
    <row r="14" ht="49.9" customHeight="1" spans="1:3">
      <c r="A14" s="13" t="s">
        <v>926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G6" sqref="G6"/>
    </sheetView>
  </sheetViews>
  <sheetFormatPr defaultColWidth="9" defaultRowHeight="14.25" outlineLevelCol="6"/>
  <cols>
    <col min="1" max="1" width="38.375" customWidth="1"/>
    <col min="2" max="2" width="13.25" style="26" customWidth="1"/>
    <col min="3" max="3" width="13.375" style="26" customWidth="1"/>
    <col min="4" max="4" width="15.125" style="26" customWidth="1"/>
  </cols>
  <sheetData>
    <row r="1" ht="18" customHeight="1" spans="1:2">
      <c r="A1" s="333" t="s">
        <v>107</v>
      </c>
      <c r="B1" s="334"/>
    </row>
    <row r="2" ht="21" spans="1:4">
      <c r="A2" s="290" t="s">
        <v>108</v>
      </c>
      <c r="B2" s="290"/>
      <c r="C2" s="290"/>
      <c r="D2" s="290"/>
    </row>
    <row r="3" spans="1:4">
      <c r="A3" s="291"/>
      <c r="B3" s="334"/>
      <c r="D3" s="335" t="s">
        <v>62</v>
      </c>
    </row>
    <row r="4" ht="42.6" customHeight="1" spans="1:4">
      <c r="A4" s="35" t="s">
        <v>109</v>
      </c>
      <c r="B4" s="35" t="s">
        <v>64</v>
      </c>
      <c r="C4" s="336" t="s">
        <v>65</v>
      </c>
      <c r="D4" s="37" t="s">
        <v>66</v>
      </c>
    </row>
    <row r="5" spans="1:4">
      <c r="A5" s="180" t="s">
        <v>110</v>
      </c>
      <c r="B5" s="337">
        <v>23521</v>
      </c>
      <c r="C5" s="337">
        <v>25049</v>
      </c>
      <c r="D5" s="211">
        <f>B5/C5*100</f>
        <v>93.9</v>
      </c>
    </row>
    <row r="6" spans="1:4">
      <c r="A6" s="180" t="s">
        <v>111</v>
      </c>
      <c r="B6" s="337"/>
      <c r="C6" s="337" t="s">
        <v>112</v>
      </c>
      <c r="D6" s="211"/>
    </row>
    <row r="7" spans="1:4">
      <c r="A7" s="180" t="s">
        <v>113</v>
      </c>
      <c r="B7" s="337">
        <v>84</v>
      </c>
      <c r="C7" s="337">
        <v>459</v>
      </c>
      <c r="D7" s="211">
        <f>B7/C7*100</f>
        <v>18.3</v>
      </c>
    </row>
    <row r="8" spans="1:4">
      <c r="A8" s="180" t="s">
        <v>114</v>
      </c>
      <c r="B8" s="337">
        <v>11717</v>
      </c>
      <c r="C8" s="337">
        <v>9580</v>
      </c>
      <c r="D8" s="211">
        <f t="shared" ref="D8:D27" si="0">B8/C8*100</f>
        <v>122.31</v>
      </c>
    </row>
    <row r="9" spans="1:7">
      <c r="A9" s="180" t="s">
        <v>115</v>
      </c>
      <c r="B9" s="337">
        <v>72224</v>
      </c>
      <c r="C9" s="337">
        <v>76806</v>
      </c>
      <c r="D9" s="211">
        <f t="shared" si="0"/>
        <v>94.03</v>
      </c>
      <c r="G9" s="194"/>
    </row>
    <row r="10" spans="1:4">
      <c r="A10" s="180" t="s">
        <v>116</v>
      </c>
      <c r="B10" s="337">
        <v>1214</v>
      </c>
      <c r="C10" s="337">
        <v>5966</v>
      </c>
      <c r="D10" s="211">
        <f t="shared" si="0"/>
        <v>20.35</v>
      </c>
    </row>
    <row r="11" spans="1:4">
      <c r="A11" s="180" t="s">
        <v>117</v>
      </c>
      <c r="B11" s="337">
        <v>8208</v>
      </c>
      <c r="C11" s="337">
        <v>6336</v>
      </c>
      <c r="D11" s="211">
        <f t="shared" si="0"/>
        <v>129.55</v>
      </c>
    </row>
    <row r="12" spans="1:4">
      <c r="A12" s="180" t="s">
        <v>118</v>
      </c>
      <c r="B12" s="337">
        <v>45335</v>
      </c>
      <c r="C12" s="337">
        <v>41908</v>
      </c>
      <c r="D12" s="211">
        <f t="shared" si="0"/>
        <v>108.18</v>
      </c>
    </row>
    <row r="13" spans="1:4">
      <c r="A13" s="180" t="s">
        <v>119</v>
      </c>
      <c r="B13" s="337">
        <v>18836</v>
      </c>
      <c r="C13" s="337">
        <v>18844</v>
      </c>
      <c r="D13" s="211">
        <f t="shared" si="0"/>
        <v>99.96</v>
      </c>
    </row>
    <row r="14" spans="1:4">
      <c r="A14" s="180" t="s">
        <v>120</v>
      </c>
      <c r="B14" s="337">
        <v>16054</v>
      </c>
      <c r="C14" s="337">
        <v>12969</v>
      </c>
      <c r="D14" s="211">
        <f t="shared" si="0"/>
        <v>123.79</v>
      </c>
    </row>
    <row r="15" spans="1:4">
      <c r="A15" s="180" t="s">
        <v>121</v>
      </c>
      <c r="B15" s="337">
        <v>15213</v>
      </c>
      <c r="C15" s="337">
        <v>23392</v>
      </c>
      <c r="D15" s="211">
        <f t="shared" si="0"/>
        <v>65.04</v>
      </c>
    </row>
    <row r="16" spans="1:4">
      <c r="A16" s="180" t="s">
        <v>122</v>
      </c>
      <c r="B16" s="337">
        <v>39071</v>
      </c>
      <c r="C16" s="337">
        <v>46874</v>
      </c>
      <c r="D16" s="211">
        <f t="shared" si="0"/>
        <v>83.35</v>
      </c>
    </row>
    <row r="17" spans="1:4">
      <c r="A17" s="180" t="s">
        <v>123</v>
      </c>
      <c r="B17" s="337">
        <v>5251</v>
      </c>
      <c r="C17" s="337">
        <v>4885</v>
      </c>
      <c r="D17" s="211">
        <f t="shared" si="0"/>
        <v>107.49</v>
      </c>
    </row>
    <row r="18" spans="1:4">
      <c r="A18" s="180" t="s">
        <v>124</v>
      </c>
      <c r="B18" s="337">
        <v>698</v>
      </c>
      <c r="C18" s="337">
        <v>661</v>
      </c>
      <c r="D18" s="211">
        <f t="shared" si="0"/>
        <v>105.6</v>
      </c>
    </row>
    <row r="19" spans="1:4">
      <c r="A19" s="180" t="s">
        <v>125</v>
      </c>
      <c r="B19" s="337">
        <v>947</v>
      </c>
      <c r="C19" s="337">
        <v>1321</v>
      </c>
      <c r="D19" s="211">
        <f t="shared" si="0"/>
        <v>71.69</v>
      </c>
    </row>
    <row r="20" spans="1:4">
      <c r="A20" s="180" t="s">
        <v>126</v>
      </c>
      <c r="B20" s="337">
        <v>58</v>
      </c>
      <c r="C20" s="337">
        <v>120</v>
      </c>
      <c r="D20" s="211">
        <f t="shared" si="0"/>
        <v>48.33</v>
      </c>
    </row>
    <row r="21" s="149" customFormat="1" spans="1:4">
      <c r="A21" s="338" t="s">
        <v>127</v>
      </c>
      <c r="B21" s="337">
        <v>2445</v>
      </c>
      <c r="C21" s="337">
        <v>1900</v>
      </c>
      <c r="D21" s="211">
        <f t="shared" si="0"/>
        <v>128.68</v>
      </c>
    </row>
    <row r="22" spans="1:4">
      <c r="A22" s="180" t="s">
        <v>128</v>
      </c>
      <c r="B22" s="337">
        <v>2838</v>
      </c>
      <c r="C22" s="337">
        <v>6634</v>
      </c>
      <c r="D22" s="211">
        <f t="shared" si="0"/>
        <v>42.78</v>
      </c>
    </row>
    <row r="23" spans="1:4">
      <c r="A23" s="180" t="s">
        <v>129</v>
      </c>
      <c r="B23" s="337">
        <v>9111</v>
      </c>
      <c r="C23" s="337">
        <v>3036</v>
      </c>
      <c r="D23" s="211">
        <f t="shared" si="0"/>
        <v>300.1</v>
      </c>
    </row>
    <row r="24" spans="1:4">
      <c r="A24" s="180" t="s">
        <v>130</v>
      </c>
      <c r="B24" s="337">
        <v>538</v>
      </c>
      <c r="C24" s="337">
        <v>571</v>
      </c>
      <c r="D24" s="211">
        <f t="shared" si="0"/>
        <v>94.22</v>
      </c>
    </row>
    <row r="25" spans="1:4">
      <c r="A25" s="180" t="s">
        <v>131</v>
      </c>
      <c r="B25" s="337">
        <v>4462</v>
      </c>
      <c r="C25" s="337">
        <v>4782</v>
      </c>
      <c r="D25" s="211">
        <f t="shared" si="0"/>
        <v>93.31</v>
      </c>
    </row>
    <row r="26" spans="1:4">
      <c r="A26" s="180" t="s">
        <v>132</v>
      </c>
      <c r="B26" s="337">
        <v>21906</v>
      </c>
      <c r="C26" s="337">
        <v>11884</v>
      </c>
      <c r="D26" s="211">
        <f t="shared" si="0"/>
        <v>184.33</v>
      </c>
    </row>
    <row r="27" spans="1:4">
      <c r="A27" s="180" t="s">
        <v>133</v>
      </c>
      <c r="B27" s="337">
        <v>7995</v>
      </c>
      <c r="C27" s="337">
        <v>6946</v>
      </c>
      <c r="D27" s="211">
        <f t="shared" si="0"/>
        <v>115.1</v>
      </c>
    </row>
    <row r="28" spans="1:4">
      <c r="A28" s="180" t="s">
        <v>134</v>
      </c>
      <c r="B28" s="337">
        <v>30</v>
      </c>
      <c r="C28" s="337">
        <v>0</v>
      </c>
      <c r="D28" s="211"/>
    </row>
    <row r="29" ht="16.15" customHeight="1" spans="1:4">
      <c r="A29" s="310" t="s">
        <v>135</v>
      </c>
      <c r="B29" s="337">
        <f>SUM(B5:B28)</f>
        <v>307756</v>
      </c>
      <c r="C29" s="337">
        <f>SUM(C5:C28)</f>
        <v>310923</v>
      </c>
      <c r="D29" s="211">
        <f>B29/C29*100</f>
        <v>98.98</v>
      </c>
    </row>
    <row r="30" ht="15" customHeight="1" spans="1:4">
      <c r="A30" s="311" t="s">
        <v>136</v>
      </c>
      <c r="B30" s="337">
        <v>19788</v>
      </c>
      <c r="C30" s="337">
        <v>24025</v>
      </c>
      <c r="D30" s="211">
        <f>B30/C30*100</f>
        <v>82.36</v>
      </c>
    </row>
    <row r="31" ht="15" customHeight="1" spans="1:4">
      <c r="A31" s="311" t="s">
        <v>137</v>
      </c>
      <c r="B31" s="337">
        <f>B36+B43+B44</f>
        <v>9668</v>
      </c>
      <c r="C31" s="337">
        <f>C36+C43+C44</f>
        <v>26336</v>
      </c>
      <c r="D31" s="211">
        <f>B31/C31*100</f>
        <v>36.71</v>
      </c>
    </row>
    <row r="32" ht="15" customHeight="1" spans="1:4">
      <c r="A32" s="312" t="s">
        <v>138</v>
      </c>
      <c r="B32" s="337">
        <v>0</v>
      </c>
      <c r="C32" s="337">
        <v>0</v>
      </c>
      <c r="D32" s="339"/>
    </row>
    <row r="33" ht="15" customHeight="1" spans="1:4">
      <c r="A33" s="312" t="s">
        <v>139</v>
      </c>
      <c r="B33" s="337">
        <v>0</v>
      </c>
      <c r="C33" s="337">
        <v>0</v>
      </c>
      <c r="D33" s="339"/>
    </row>
    <row r="34" ht="15" customHeight="1" spans="1:4">
      <c r="A34" s="314" t="s">
        <v>140</v>
      </c>
      <c r="B34" s="337">
        <v>0</v>
      </c>
      <c r="C34" s="337">
        <v>0</v>
      </c>
      <c r="D34" s="339"/>
    </row>
    <row r="35" ht="15.6" customHeight="1" spans="1:4">
      <c r="A35" s="314" t="s">
        <v>141</v>
      </c>
      <c r="B35" s="337">
        <v>0</v>
      </c>
      <c r="C35" s="337">
        <v>0</v>
      </c>
      <c r="D35" s="339"/>
    </row>
    <row r="36" spans="1:4">
      <c r="A36" s="312" t="s">
        <v>142</v>
      </c>
      <c r="B36" s="337">
        <v>9668</v>
      </c>
      <c r="C36" s="337">
        <v>8436</v>
      </c>
      <c r="D36" s="211">
        <f t="shared" ref="D36" si="1">B36/C36*100</f>
        <v>114.6</v>
      </c>
    </row>
    <row r="37" spans="1:4">
      <c r="A37" s="340" t="s">
        <v>143</v>
      </c>
      <c r="B37" s="341">
        <v>0</v>
      </c>
      <c r="C37" s="341">
        <v>0</v>
      </c>
      <c r="D37" s="211"/>
    </row>
    <row r="38" spans="1:4">
      <c r="A38" s="314" t="s">
        <v>144</v>
      </c>
      <c r="B38" s="341">
        <v>0</v>
      </c>
      <c r="C38" s="341">
        <v>0</v>
      </c>
      <c r="D38" s="211"/>
    </row>
    <row r="39" spans="1:4">
      <c r="A39" s="342" t="s">
        <v>145</v>
      </c>
      <c r="B39" s="341">
        <v>0</v>
      </c>
      <c r="C39" s="341">
        <v>0</v>
      </c>
      <c r="D39" s="211"/>
    </row>
    <row r="40" spans="1:4">
      <c r="A40" s="343" t="s">
        <v>146</v>
      </c>
      <c r="B40" s="341">
        <v>0</v>
      </c>
      <c r="C40" s="341">
        <v>0</v>
      </c>
      <c r="D40" s="211"/>
    </row>
    <row r="41" spans="1:4">
      <c r="A41" s="343" t="s">
        <v>147</v>
      </c>
      <c r="B41" s="341">
        <v>0</v>
      </c>
      <c r="C41" s="341">
        <v>0</v>
      </c>
      <c r="D41" s="211"/>
    </row>
    <row r="42" spans="1:4">
      <c r="A42" s="343" t="s">
        <v>148</v>
      </c>
      <c r="B42" s="341">
        <v>0</v>
      </c>
      <c r="C42" s="341">
        <v>0</v>
      </c>
      <c r="D42" s="211"/>
    </row>
    <row r="43" spans="1:4">
      <c r="A43" s="316" t="s">
        <v>149</v>
      </c>
      <c r="B43" s="341">
        <v>0</v>
      </c>
      <c r="C43" s="341">
        <v>17900</v>
      </c>
      <c r="D43" s="211">
        <f>B43/C43*100</f>
        <v>0</v>
      </c>
    </row>
    <row r="44" spans="1:4">
      <c r="A44" s="317" t="s">
        <v>150</v>
      </c>
      <c r="B44" s="341">
        <v>0</v>
      </c>
      <c r="C44" s="341">
        <v>0</v>
      </c>
      <c r="D44" s="211"/>
    </row>
    <row r="45" spans="1:4">
      <c r="A45" s="310" t="s">
        <v>151</v>
      </c>
      <c r="B45" s="341">
        <f>B29+B30+B31</f>
        <v>337212</v>
      </c>
      <c r="C45" s="341">
        <f>C29+C30+C31</f>
        <v>361284</v>
      </c>
      <c r="D45" s="211">
        <f t="shared" ref="D45" si="2">B45/C45*100</f>
        <v>93.34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pane ySplit="4" topLeftCell="A17" activePane="bottomLeft" state="frozen"/>
      <selection/>
      <selection pane="bottomLeft" activeCell="B34" sqref="B34"/>
    </sheetView>
  </sheetViews>
  <sheetFormatPr defaultColWidth="9" defaultRowHeight="14.25" outlineLevelCol="6"/>
  <cols>
    <col min="1" max="1" width="44.625" style="149" customWidth="1"/>
    <col min="2" max="2" width="13.375" style="171" customWidth="1"/>
    <col min="3" max="3" width="14" style="171" customWidth="1"/>
    <col min="4" max="4" width="15.125" style="171" customWidth="1"/>
    <col min="5" max="5" width="9" style="149"/>
    <col min="6" max="6" width="21.25" style="149" customWidth="1"/>
    <col min="7" max="16384" width="9" style="149"/>
  </cols>
  <sheetData>
    <row r="1" ht="18" customHeight="1" spans="1:2">
      <c r="A1" s="288" t="s">
        <v>152</v>
      </c>
      <c r="B1" s="319"/>
    </row>
    <row r="2" ht="21" spans="1:4">
      <c r="A2" s="290" t="s">
        <v>153</v>
      </c>
      <c r="B2" s="290"/>
      <c r="C2" s="290"/>
      <c r="D2" s="290"/>
    </row>
    <row r="3" spans="1:4">
      <c r="A3" s="291"/>
      <c r="B3" s="319"/>
      <c r="D3" s="275" t="s">
        <v>62</v>
      </c>
    </row>
    <row r="4" ht="44.45" customHeight="1" spans="1:4">
      <c r="A4" s="320" t="s">
        <v>63</v>
      </c>
      <c r="B4" s="186" t="s">
        <v>64</v>
      </c>
      <c r="C4" s="221" t="s">
        <v>65</v>
      </c>
      <c r="D4" s="156" t="s">
        <v>66</v>
      </c>
    </row>
    <row r="5" spans="1:4">
      <c r="A5" s="321" t="s">
        <v>67</v>
      </c>
      <c r="B5" s="313">
        <f>SUM(B6:B21)</f>
        <v>46888</v>
      </c>
      <c r="C5" s="313">
        <f>SUM(C6:C21)</f>
        <v>62998</v>
      </c>
      <c r="D5" s="278">
        <f>B5/C5*100</f>
        <v>74.43</v>
      </c>
    </row>
    <row r="6" spans="1:4">
      <c r="A6" s="322" t="s">
        <v>68</v>
      </c>
      <c r="B6" s="313">
        <v>15732</v>
      </c>
      <c r="C6" s="313">
        <v>22261</v>
      </c>
      <c r="D6" s="278">
        <f>B6/C6*100</f>
        <v>70.67</v>
      </c>
    </row>
    <row r="7" spans="1:4">
      <c r="A7" s="322" t="s">
        <v>69</v>
      </c>
      <c r="B7" s="313">
        <v>0</v>
      </c>
      <c r="C7" s="313">
        <v>0</v>
      </c>
      <c r="D7" s="278"/>
    </row>
    <row r="8" spans="1:4">
      <c r="A8" s="322" t="s">
        <v>70</v>
      </c>
      <c r="B8" s="313">
        <v>6568</v>
      </c>
      <c r="C8" s="313">
        <v>7674</v>
      </c>
      <c r="D8" s="278">
        <f>B8/C8*100</f>
        <v>85.59</v>
      </c>
    </row>
    <row r="9" spans="1:7">
      <c r="A9" s="322" t="s">
        <v>71</v>
      </c>
      <c r="B9" s="313">
        <v>0</v>
      </c>
      <c r="C9" s="313">
        <v>0</v>
      </c>
      <c r="D9" s="278"/>
      <c r="G9" s="323"/>
    </row>
    <row r="10" spans="1:4">
      <c r="A10" s="322" t="s">
        <v>72</v>
      </c>
      <c r="B10" s="313">
        <v>1697</v>
      </c>
      <c r="C10" s="313">
        <v>2549</v>
      </c>
      <c r="D10" s="278">
        <f t="shared" ref="D10:D25" si="0">B10/C10*100</f>
        <v>66.58</v>
      </c>
    </row>
    <row r="11" spans="1:4">
      <c r="A11" s="322" t="s">
        <v>73</v>
      </c>
      <c r="B11" s="313">
        <v>520</v>
      </c>
      <c r="C11" s="313">
        <v>816</v>
      </c>
      <c r="D11" s="278">
        <f t="shared" si="0"/>
        <v>63.73</v>
      </c>
    </row>
    <row r="12" spans="1:4">
      <c r="A12" s="322" t="s">
        <v>74</v>
      </c>
      <c r="B12" s="313">
        <v>1968</v>
      </c>
      <c r="C12" s="313">
        <v>3007</v>
      </c>
      <c r="D12" s="278">
        <f t="shared" si="0"/>
        <v>65.45</v>
      </c>
    </row>
    <row r="13" spans="1:4">
      <c r="A13" s="322" t="s">
        <v>75</v>
      </c>
      <c r="B13" s="313">
        <v>2847</v>
      </c>
      <c r="C13" s="313">
        <v>5507</v>
      </c>
      <c r="D13" s="278">
        <f t="shared" si="0"/>
        <v>51.7</v>
      </c>
    </row>
    <row r="14" spans="1:4">
      <c r="A14" s="322" t="s">
        <v>76</v>
      </c>
      <c r="B14" s="313">
        <v>778</v>
      </c>
      <c r="C14" s="313">
        <v>1147</v>
      </c>
      <c r="D14" s="278">
        <f t="shared" si="0"/>
        <v>67.83</v>
      </c>
    </row>
    <row r="15" spans="1:4">
      <c r="A15" s="322" t="s">
        <v>77</v>
      </c>
      <c r="B15" s="313">
        <v>1854</v>
      </c>
      <c r="C15" s="313">
        <v>2941</v>
      </c>
      <c r="D15" s="278">
        <f t="shared" si="0"/>
        <v>63.04</v>
      </c>
    </row>
    <row r="16" spans="1:4">
      <c r="A16" s="322" t="s">
        <v>78</v>
      </c>
      <c r="B16" s="313">
        <v>6089</v>
      </c>
      <c r="C16" s="313">
        <v>6038</v>
      </c>
      <c r="D16" s="278">
        <f t="shared" si="0"/>
        <v>100.84</v>
      </c>
    </row>
    <row r="17" spans="1:4">
      <c r="A17" s="322" t="s">
        <v>154</v>
      </c>
      <c r="B17" s="313">
        <v>795</v>
      </c>
      <c r="C17" s="313">
        <v>1000</v>
      </c>
      <c r="D17" s="278">
        <f t="shared" si="0"/>
        <v>79.5</v>
      </c>
    </row>
    <row r="18" spans="1:4">
      <c r="A18" s="322" t="s">
        <v>80</v>
      </c>
      <c r="B18" s="313">
        <v>632</v>
      </c>
      <c r="C18" s="313">
        <v>3083</v>
      </c>
      <c r="D18" s="278">
        <f t="shared" si="0"/>
        <v>20.5</v>
      </c>
    </row>
    <row r="19" spans="1:4">
      <c r="A19" s="322" t="s">
        <v>81</v>
      </c>
      <c r="B19" s="313">
        <v>3044</v>
      </c>
      <c r="C19" s="313">
        <v>2286</v>
      </c>
      <c r="D19" s="278">
        <f t="shared" si="0"/>
        <v>133.16</v>
      </c>
    </row>
    <row r="20" spans="1:4">
      <c r="A20" s="322" t="s">
        <v>82</v>
      </c>
      <c r="B20" s="313">
        <v>4300</v>
      </c>
      <c r="C20" s="313">
        <v>4600</v>
      </c>
      <c r="D20" s="278">
        <f t="shared" si="0"/>
        <v>93.48</v>
      </c>
    </row>
    <row r="21" spans="1:4">
      <c r="A21" s="322" t="s">
        <v>155</v>
      </c>
      <c r="B21" s="313">
        <v>64</v>
      </c>
      <c r="C21" s="313">
        <v>89</v>
      </c>
      <c r="D21" s="278">
        <f t="shared" si="0"/>
        <v>71.91</v>
      </c>
    </row>
    <row r="22" spans="1:4">
      <c r="A22" s="321" t="s">
        <v>84</v>
      </c>
      <c r="B22" s="313">
        <f>SUM(B23:B30)</f>
        <v>34845</v>
      </c>
      <c r="C22" s="313">
        <f>SUM(C23:C30)</f>
        <v>37606</v>
      </c>
      <c r="D22" s="278">
        <f t="shared" si="0"/>
        <v>92.66</v>
      </c>
    </row>
    <row r="23" spans="1:4">
      <c r="A23" s="322" t="s">
        <v>85</v>
      </c>
      <c r="B23" s="313">
        <v>2495</v>
      </c>
      <c r="C23" s="313">
        <v>4245</v>
      </c>
      <c r="D23" s="278">
        <f t="shared" si="0"/>
        <v>58.78</v>
      </c>
    </row>
    <row r="24" spans="1:4">
      <c r="A24" s="322" t="s">
        <v>86</v>
      </c>
      <c r="B24" s="313">
        <v>3102</v>
      </c>
      <c r="C24" s="313">
        <v>3595</v>
      </c>
      <c r="D24" s="278">
        <f t="shared" si="0"/>
        <v>86.29</v>
      </c>
    </row>
    <row r="25" spans="1:4">
      <c r="A25" s="322" t="s">
        <v>87</v>
      </c>
      <c r="B25" s="313">
        <v>6045</v>
      </c>
      <c r="C25" s="313">
        <v>6013</v>
      </c>
      <c r="D25" s="278">
        <f t="shared" si="0"/>
        <v>100.53</v>
      </c>
    </row>
    <row r="26" spans="1:4">
      <c r="A26" s="322" t="s">
        <v>88</v>
      </c>
      <c r="B26" s="313"/>
      <c r="C26" s="313"/>
      <c r="D26" s="278"/>
    </row>
    <row r="27" spans="1:4">
      <c r="A27" s="322" t="s">
        <v>89</v>
      </c>
      <c r="B27" s="313">
        <v>23203</v>
      </c>
      <c r="C27" s="313">
        <v>20563</v>
      </c>
      <c r="D27" s="278">
        <f>B27/C27*100</f>
        <v>112.84</v>
      </c>
    </row>
    <row r="28" spans="1:4">
      <c r="A28" s="322" t="s">
        <v>90</v>
      </c>
      <c r="B28" s="313"/>
      <c r="C28" s="313"/>
      <c r="D28" s="278"/>
    </row>
    <row r="29" spans="1:4">
      <c r="A29" s="322" t="s">
        <v>91</v>
      </c>
      <c r="B29" s="313">
        <v>0</v>
      </c>
      <c r="C29" s="313">
        <v>3190</v>
      </c>
      <c r="D29" s="278">
        <f>B29/C29*100</f>
        <v>0</v>
      </c>
    </row>
    <row r="30" spans="1:4">
      <c r="A30" s="322" t="s">
        <v>92</v>
      </c>
      <c r="B30" s="313"/>
      <c r="C30" s="313"/>
      <c r="D30" s="278"/>
    </row>
    <row r="31" spans="1:4">
      <c r="A31" s="324" t="s">
        <v>93</v>
      </c>
      <c r="B31" s="313">
        <f>B5+B22</f>
        <v>81733</v>
      </c>
      <c r="C31" s="313">
        <f>C5+C22</f>
        <v>100604</v>
      </c>
      <c r="D31" s="278">
        <f>B31/C31*100</f>
        <v>81.24</v>
      </c>
    </row>
    <row r="32" spans="1:4">
      <c r="A32" s="325" t="s">
        <v>94</v>
      </c>
      <c r="B32" s="313">
        <v>0</v>
      </c>
      <c r="C32" s="313">
        <v>0</v>
      </c>
      <c r="D32" s="278"/>
    </row>
    <row r="33" spans="1:4">
      <c r="A33" s="325" t="s">
        <v>95</v>
      </c>
      <c r="B33" s="313">
        <f>B34+B38+B41+B40+B39+B42+B43</f>
        <v>166776</v>
      </c>
      <c r="C33" s="313">
        <f>C34+C38+C41+C40+C39+C42+C43</f>
        <v>180014</v>
      </c>
      <c r="D33" s="278">
        <f>B33/C33*100</f>
        <v>92.65</v>
      </c>
    </row>
    <row r="34" spans="1:4">
      <c r="A34" s="326" t="s">
        <v>96</v>
      </c>
      <c r="B34" s="313">
        <f>B35+B36+B37</f>
        <v>117481</v>
      </c>
      <c r="C34" s="313">
        <f>C35+C36+C37</f>
        <v>136900</v>
      </c>
      <c r="D34" s="278">
        <f>B34/C34*100</f>
        <v>85.82</v>
      </c>
    </row>
    <row r="35" spans="1:4">
      <c r="A35" s="327" t="s">
        <v>97</v>
      </c>
      <c r="B35" s="313">
        <v>6479</v>
      </c>
      <c r="C35" s="313">
        <v>6479</v>
      </c>
      <c r="D35" s="278">
        <f>B35/C35*100</f>
        <v>100</v>
      </c>
    </row>
    <row r="36" spans="1:4">
      <c r="A36" s="327" t="s">
        <v>98</v>
      </c>
      <c r="B36" s="313">
        <v>111002</v>
      </c>
      <c r="C36" s="313">
        <v>130421</v>
      </c>
      <c r="D36" s="278">
        <f>B36/C36*100</f>
        <v>85.11</v>
      </c>
    </row>
    <row r="37" spans="1:4">
      <c r="A37" s="327" t="s">
        <v>99</v>
      </c>
      <c r="B37" s="313"/>
      <c r="C37" s="313"/>
      <c r="D37" s="278"/>
    </row>
    <row r="38" spans="1:4">
      <c r="A38" s="328" t="s">
        <v>100</v>
      </c>
      <c r="B38" s="313">
        <v>0</v>
      </c>
      <c r="C38" s="313">
        <v>0</v>
      </c>
      <c r="D38" s="278"/>
    </row>
    <row r="39" spans="1:4">
      <c r="A39" s="329" t="s">
        <v>101</v>
      </c>
      <c r="B39" s="313"/>
      <c r="C39" s="313"/>
      <c r="D39" s="278"/>
    </row>
    <row r="40" spans="1:4">
      <c r="A40" s="329" t="s">
        <v>102</v>
      </c>
      <c r="B40" s="313">
        <v>26474</v>
      </c>
      <c r="C40" s="313">
        <v>24099</v>
      </c>
      <c r="D40" s="278">
        <f>B40/C40*100</f>
        <v>109.86</v>
      </c>
    </row>
    <row r="41" spans="1:4">
      <c r="A41" s="326" t="s">
        <v>103</v>
      </c>
      <c r="B41" s="313">
        <v>22821</v>
      </c>
      <c r="C41" s="313">
        <v>17815</v>
      </c>
      <c r="D41" s="278">
        <f>B41/C41*100</f>
        <v>128.1</v>
      </c>
    </row>
    <row r="42" spans="1:4">
      <c r="A42" s="330" t="s">
        <v>156</v>
      </c>
      <c r="B42" s="313"/>
      <c r="C42" s="313"/>
      <c r="D42" s="278"/>
    </row>
    <row r="43" spans="1:4">
      <c r="A43" s="329" t="s">
        <v>105</v>
      </c>
      <c r="B43" s="313">
        <v>0</v>
      </c>
      <c r="C43" s="313">
        <v>1200</v>
      </c>
      <c r="D43" s="278">
        <f t="shared" ref="D43:D44" si="1">B43/C43*100</f>
        <v>0</v>
      </c>
    </row>
    <row r="44" spans="1:4">
      <c r="A44" s="324" t="s">
        <v>106</v>
      </c>
      <c r="B44" s="313">
        <f>B31+B32+B33</f>
        <v>248509</v>
      </c>
      <c r="C44" s="313">
        <f>C31+C32+C33</f>
        <v>280618</v>
      </c>
      <c r="D44" s="278">
        <f t="shared" si="1"/>
        <v>88.56</v>
      </c>
    </row>
    <row r="45" spans="1:2">
      <c r="A45" s="331"/>
      <c r="B45" s="319"/>
    </row>
    <row r="46" spans="1:2">
      <c r="A46" s="331"/>
      <c r="B46" s="319"/>
    </row>
    <row r="47" spans="1:2">
      <c r="A47" s="331"/>
      <c r="B47" s="319"/>
    </row>
    <row r="48" spans="1:2">
      <c r="A48" s="332"/>
      <c r="B48" s="319"/>
    </row>
    <row r="49" spans="1:2">
      <c r="A49" s="332"/>
      <c r="B49" s="319"/>
    </row>
    <row r="50" spans="1:2">
      <c r="A50" s="332"/>
      <c r="B50" s="31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6"/>
  <sheetViews>
    <sheetView workbookViewId="0">
      <pane ySplit="4" topLeftCell="A312" activePane="bottomLeft" state="frozen"/>
      <selection/>
      <selection pane="bottomLeft" activeCell="J23" sqref="J23"/>
    </sheetView>
  </sheetViews>
  <sheetFormatPr defaultColWidth="9" defaultRowHeight="14.25" outlineLevelCol="6"/>
  <cols>
    <col min="1" max="1" width="47.75" style="149" customWidth="1"/>
    <col min="2" max="2" width="13.625" style="287" customWidth="1"/>
    <col min="3" max="3" width="13" style="171" customWidth="1"/>
    <col min="4" max="4" width="15.125" style="171" customWidth="1"/>
    <col min="5" max="16384" width="9" style="149"/>
  </cols>
  <sheetData>
    <row r="1" spans="1:2">
      <c r="A1" s="288" t="s">
        <v>157</v>
      </c>
      <c r="B1" s="289"/>
    </row>
    <row r="2" ht="30" customHeight="1" spans="1:4">
      <c r="A2" s="290" t="s">
        <v>158</v>
      </c>
      <c r="B2" s="290"/>
      <c r="C2" s="290"/>
      <c r="D2" s="290"/>
    </row>
    <row r="3" spans="1:4">
      <c r="A3" s="291"/>
      <c r="B3" s="289"/>
      <c r="D3" s="275" t="s">
        <v>62</v>
      </c>
    </row>
    <row r="4" ht="51" customHeight="1" spans="1:4">
      <c r="A4" s="35" t="s">
        <v>109</v>
      </c>
      <c r="B4" s="292" t="s">
        <v>64</v>
      </c>
      <c r="C4" s="156" t="s">
        <v>65</v>
      </c>
      <c r="D4" s="156" t="s">
        <v>66</v>
      </c>
    </row>
    <row r="5" ht="20.1" customHeight="1" spans="1:4">
      <c r="A5" s="293" t="s">
        <v>110</v>
      </c>
      <c r="B5" s="294">
        <f>SUM(B6:B71)+30</f>
        <v>23332</v>
      </c>
      <c r="C5" s="294">
        <f>SUM(C6:C68)</f>
        <v>24604</v>
      </c>
      <c r="D5" s="295">
        <f>B5/C5*100</f>
        <v>94.83</v>
      </c>
    </row>
    <row r="6" ht="20.1" customHeight="1" spans="1:4">
      <c r="A6" s="296" t="s">
        <v>159</v>
      </c>
      <c r="B6" s="294">
        <v>376</v>
      </c>
      <c r="C6" s="294">
        <v>510</v>
      </c>
      <c r="D6" s="295">
        <f>B6/C6*100</f>
        <v>73.73</v>
      </c>
    </row>
    <row r="7" ht="20.1" hidden="1" customHeight="1" spans="1:4">
      <c r="A7" s="297" t="s">
        <v>160</v>
      </c>
      <c r="B7" s="294">
        <v>0</v>
      </c>
      <c r="C7" s="294">
        <v>0</v>
      </c>
      <c r="D7" s="295"/>
    </row>
    <row r="8" ht="20.1" customHeight="1" spans="1:4">
      <c r="A8" s="298" t="s">
        <v>161</v>
      </c>
      <c r="B8" s="294">
        <v>86</v>
      </c>
      <c r="C8" s="294">
        <v>86</v>
      </c>
      <c r="D8" s="295">
        <f>B8/C8*100</f>
        <v>100</v>
      </c>
    </row>
    <row r="9" ht="20.1" hidden="1" customHeight="1" spans="1:4">
      <c r="A9" s="298" t="s">
        <v>162</v>
      </c>
      <c r="B9" s="294">
        <v>0</v>
      </c>
      <c r="C9" s="294">
        <v>0</v>
      </c>
      <c r="D9" s="295"/>
    </row>
    <row r="10" ht="20.1" customHeight="1" spans="1:4">
      <c r="A10" s="296" t="s">
        <v>163</v>
      </c>
      <c r="B10" s="294">
        <v>345</v>
      </c>
      <c r="C10" s="294">
        <v>331</v>
      </c>
      <c r="D10" s="295">
        <f>B10/C10*100</f>
        <v>104.23</v>
      </c>
    </row>
    <row r="11" ht="20.1" customHeight="1" spans="1:4">
      <c r="A11" s="296" t="s">
        <v>164</v>
      </c>
      <c r="B11" s="294">
        <v>0</v>
      </c>
      <c r="C11" s="294">
        <v>50</v>
      </c>
      <c r="D11" s="295">
        <f t="shared" ref="D11:D13" si="0">B11/C11*100</f>
        <v>0</v>
      </c>
    </row>
    <row r="12" ht="20.1" customHeight="1" spans="1:4">
      <c r="A12" s="296" t="s">
        <v>165</v>
      </c>
      <c r="B12" s="294">
        <v>0</v>
      </c>
      <c r="C12" s="294">
        <v>29</v>
      </c>
      <c r="D12" s="295">
        <f t="shared" si="0"/>
        <v>0</v>
      </c>
    </row>
    <row r="13" ht="20.1" customHeight="1" spans="1:4">
      <c r="A13" s="296" t="s">
        <v>166</v>
      </c>
      <c r="B13" s="294">
        <v>75</v>
      </c>
      <c r="C13" s="294">
        <v>76</v>
      </c>
      <c r="D13" s="295">
        <f t="shared" si="0"/>
        <v>98.68</v>
      </c>
    </row>
    <row r="14" ht="20.1" hidden="1" customHeight="1" spans="1:4">
      <c r="A14" s="296" t="s">
        <v>167</v>
      </c>
      <c r="B14" s="294">
        <v>0</v>
      </c>
      <c r="C14" s="294">
        <v>0</v>
      </c>
      <c r="D14" s="295"/>
    </row>
    <row r="15" ht="20.1" customHeight="1" spans="1:4">
      <c r="A15" s="296" t="s">
        <v>168</v>
      </c>
      <c r="B15" s="294">
        <v>5737</v>
      </c>
      <c r="C15" s="294">
        <v>6599</v>
      </c>
      <c r="D15" s="295">
        <f>B15/C15*100</f>
        <v>86.94</v>
      </c>
    </row>
    <row r="16" ht="20.1" customHeight="1" spans="1:4">
      <c r="A16" s="296" t="s">
        <v>169</v>
      </c>
      <c r="B16" s="294">
        <v>78</v>
      </c>
      <c r="C16" s="294">
        <v>68</v>
      </c>
      <c r="D16" s="295">
        <f>B16/C16*100</f>
        <v>114.71</v>
      </c>
    </row>
    <row r="17" ht="20.1" customHeight="1" spans="1:4">
      <c r="A17" s="296" t="s">
        <v>170</v>
      </c>
      <c r="B17" s="294">
        <v>0</v>
      </c>
      <c r="C17" s="294">
        <v>225</v>
      </c>
      <c r="D17" s="295">
        <f>B17/C17*100</f>
        <v>0</v>
      </c>
    </row>
    <row r="18" ht="20.1" customHeight="1" spans="1:4">
      <c r="A18" s="296" t="s">
        <v>171</v>
      </c>
      <c r="B18" s="294">
        <v>4674</v>
      </c>
      <c r="C18" s="294">
        <v>4758</v>
      </c>
      <c r="D18" s="295">
        <f>B18/C18*100</f>
        <v>98.23</v>
      </c>
    </row>
    <row r="19" ht="20.1" customHeight="1" spans="1:4">
      <c r="A19" s="296" t="s">
        <v>172</v>
      </c>
      <c r="B19" s="294">
        <v>79</v>
      </c>
      <c r="C19" s="294">
        <v>0</v>
      </c>
      <c r="D19" s="295"/>
    </row>
    <row r="20" ht="20.1" hidden="1" customHeight="1" spans="1:4">
      <c r="A20" s="296" t="s">
        <v>173</v>
      </c>
      <c r="B20" s="294">
        <v>0</v>
      </c>
      <c r="C20" s="294">
        <v>0</v>
      </c>
      <c r="D20" s="295"/>
    </row>
    <row r="21" ht="20.1" customHeight="1" spans="1:4">
      <c r="A21" s="296" t="s">
        <v>174</v>
      </c>
      <c r="B21" s="294">
        <v>204</v>
      </c>
      <c r="C21" s="294">
        <v>423</v>
      </c>
      <c r="D21" s="295">
        <f>B21/C21*100</f>
        <v>48.23</v>
      </c>
    </row>
    <row r="22" ht="20.1" customHeight="1" spans="1:4">
      <c r="A22" s="296" t="s">
        <v>175</v>
      </c>
      <c r="B22" s="294">
        <v>313</v>
      </c>
      <c r="C22" s="294">
        <v>359</v>
      </c>
      <c r="D22" s="295">
        <f>B22/C22*100</f>
        <v>87.19</v>
      </c>
    </row>
    <row r="23" ht="20.1" customHeight="1" spans="1:4">
      <c r="A23" s="296" t="s">
        <v>176</v>
      </c>
      <c r="B23" s="299">
        <v>1000</v>
      </c>
      <c r="C23" s="294">
        <v>0</v>
      </c>
      <c r="D23" s="295"/>
    </row>
    <row r="24" ht="20.1" customHeight="1" spans="1:4">
      <c r="A24" s="296" t="s">
        <v>177</v>
      </c>
      <c r="B24" s="294">
        <v>213</v>
      </c>
      <c r="C24" s="294">
        <v>534</v>
      </c>
      <c r="D24" s="295">
        <f>B24/C24*100</f>
        <v>39.89</v>
      </c>
    </row>
    <row r="25" ht="20.1" customHeight="1" spans="1:4">
      <c r="A25" s="297" t="s">
        <v>161</v>
      </c>
      <c r="B25" s="294">
        <v>88</v>
      </c>
      <c r="C25" s="294">
        <v>86</v>
      </c>
      <c r="D25" s="295">
        <f>B25/C25*100</f>
        <v>102.33</v>
      </c>
    </row>
    <row r="26" ht="20.1" customHeight="1" spans="1:4">
      <c r="A26" s="296" t="s">
        <v>178</v>
      </c>
      <c r="B26" s="294">
        <v>66</v>
      </c>
      <c r="C26" s="294">
        <v>65</v>
      </c>
      <c r="D26" s="295">
        <f>B26/C26*100</f>
        <v>101.54</v>
      </c>
    </row>
    <row r="27" ht="20.1" customHeight="1" spans="1:4">
      <c r="A27" s="296" t="s">
        <v>179</v>
      </c>
      <c r="B27" s="294">
        <v>770</v>
      </c>
      <c r="C27" s="294">
        <v>862</v>
      </c>
      <c r="D27" s="295">
        <f>B27/C27*100</f>
        <v>89.33</v>
      </c>
    </row>
    <row r="28" ht="20.1" customHeight="1" spans="1:4">
      <c r="A28" s="297" t="s">
        <v>161</v>
      </c>
      <c r="B28" s="294">
        <v>254</v>
      </c>
      <c r="C28" s="294">
        <v>237</v>
      </c>
      <c r="D28" s="295">
        <f>B28/C28*100</f>
        <v>107.17</v>
      </c>
    </row>
    <row r="29" ht="20.1" customHeight="1" spans="1:4">
      <c r="A29" s="296" t="s">
        <v>180</v>
      </c>
      <c r="B29" s="294">
        <v>0</v>
      </c>
      <c r="C29" s="294">
        <v>0</v>
      </c>
      <c r="D29" s="295"/>
    </row>
    <row r="30" ht="20.1" customHeight="1" spans="1:4">
      <c r="A30" s="297" t="s">
        <v>181</v>
      </c>
      <c r="B30" s="294">
        <v>0</v>
      </c>
      <c r="C30" s="294">
        <v>0</v>
      </c>
      <c r="D30" s="295"/>
    </row>
    <row r="31" ht="20.1" customHeight="1" spans="1:4">
      <c r="A31" s="296" t="s">
        <v>182</v>
      </c>
      <c r="B31" s="294">
        <v>1000</v>
      </c>
      <c r="C31" s="294">
        <v>1158</v>
      </c>
      <c r="D31" s="295">
        <f>B31/C31*100</f>
        <v>86.36</v>
      </c>
    </row>
    <row r="32" ht="20.1" customHeight="1" spans="1:4">
      <c r="A32" s="296" t="s">
        <v>183</v>
      </c>
      <c r="B32" s="294">
        <v>141</v>
      </c>
      <c r="C32" s="294">
        <v>142</v>
      </c>
      <c r="D32" s="295">
        <f>B32/C32*100</f>
        <v>99.3</v>
      </c>
    </row>
    <row r="33" ht="20.1" customHeight="1" spans="1:4">
      <c r="A33" s="297" t="s">
        <v>161</v>
      </c>
      <c r="B33" s="294">
        <v>165</v>
      </c>
      <c r="C33" s="294">
        <v>167</v>
      </c>
      <c r="D33" s="295">
        <f>B33/C33*100</f>
        <v>98.8</v>
      </c>
    </row>
    <row r="34" ht="20.1" customHeight="1" spans="1:4">
      <c r="A34" s="298" t="s">
        <v>184</v>
      </c>
      <c r="B34" s="294">
        <v>32</v>
      </c>
      <c r="C34" s="294">
        <v>0</v>
      </c>
      <c r="D34" s="295"/>
    </row>
    <row r="35" ht="20.1" customHeight="1" spans="1:4">
      <c r="A35" s="296" t="s">
        <v>185</v>
      </c>
      <c r="B35" s="294">
        <v>1205</v>
      </c>
      <c r="C35" s="294">
        <v>1721</v>
      </c>
      <c r="D35" s="295">
        <f>B35/C35*100</f>
        <v>70.02</v>
      </c>
    </row>
    <row r="36" ht="20.1" customHeight="1" spans="1:4">
      <c r="A36" s="297" t="s">
        <v>161</v>
      </c>
      <c r="B36" s="294">
        <v>159</v>
      </c>
      <c r="C36" s="294">
        <v>147</v>
      </c>
      <c r="D36" s="295">
        <f>B36/C36*100</f>
        <v>108.16</v>
      </c>
    </row>
    <row r="37" ht="20.1" customHeight="1" spans="1:4">
      <c r="A37" s="296" t="s">
        <v>186</v>
      </c>
      <c r="B37" s="294">
        <v>100</v>
      </c>
      <c r="C37" s="294">
        <v>0</v>
      </c>
      <c r="D37" s="295"/>
    </row>
    <row r="38" ht="20.1" customHeight="1" spans="1:4">
      <c r="A38" s="296" t="s">
        <v>187</v>
      </c>
      <c r="B38" s="294">
        <v>298</v>
      </c>
      <c r="C38" s="294">
        <v>278</v>
      </c>
      <c r="D38" s="295">
        <f>B38/C38*100</f>
        <v>107.19</v>
      </c>
    </row>
    <row r="39" ht="20.1" customHeight="1" spans="1:4">
      <c r="A39" s="296" t="s">
        <v>188</v>
      </c>
      <c r="B39" s="294">
        <v>0</v>
      </c>
      <c r="C39" s="294">
        <v>440</v>
      </c>
      <c r="D39" s="295">
        <f>B39/C39*100</f>
        <v>0</v>
      </c>
    </row>
    <row r="40" ht="20.1" customHeight="1" spans="1:4">
      <c r="A40" s="296" t="s">
        <v>189</v>
      </c>
      <c r="B40" s="294">
        <v>406</v>
      </c>
      <c r="C40" s="294">
        <v>379</v>
      </c>
      <c r="D40" s="295">
        <f>B40/C40*100</f>
        <v>107.12</v>
      </c>
    </row>
    <row r="41" ht="20.1" customHeight="1" spans="1:4">
      <c r="A41" s="296" t="s">
        <v>190</v>
      </c>
      <c r="B41" s="294">
        <v>31</v>
      </c>
      <c r="C41" s="294">
        <v>5</v>
      </c>
      <c r="D41" s="295">
        <f>B41/C41*100</f>
        <v>620</v>
      </c>
    </row>
    <row r="42" ht="20.1" customHeight="1" spans="1:4">
      <c r="A42" s="296" t="s">
        <v>191</v>
      </c>
      <c r="B42" s="294">
        <v>41</v>
      </c>
      <c r="C42" s="294">
        <v>0</v>
      </c>
      <c r="D42" s="295"/>
    </row>
    <row r="43" ht="20.1" customHeight="1" spans="1:4">
      <c r="A43" s="296" t="s">
        <v>192</v>
      </c>
      <c r="B43" s="294">
        <v>4</v>
      </c>
      <c r="C43" s="294">
        <v>0</v>
      </c>
      <c r="D43" s="295"/>
    </row>
    <row r="44" ht="20.1" customHeight="1" spans="1:4">
      <c r="A44" s="296" t="s">
        <v>193</v>
      </c>
      <c r="B44" s="294">
        <v>90</v>
      </c>
      <c r="C44" s="294">
        <v>131</v>
      </c>
      <c r="D44" s="295">
        <f>B44/C44*100</f>
        <v>68.7</v>
      </c>
    </row>
    <row r="45" ht="20.1" customHeight="1" spans="1:4">
      <c r="A45" s="296" t="s">
        <v>194</v>
      </c>
      <c r="B45" s="294">
        <v>36</v>
      </c>
      <c r="C45" s="294">
        <v>48</v>
      </c>
      <c r="D45" s="295">
        <f>B45/C45*100</f>
        <v>75</v>
      </c>
    </row>
    <row r="46" ht="20.1" customHeight="1" spans="1:4">
      <c r="A46" s="296" t="s">
        <v>195</v>
      </c>
      <c r="B46" s="294">
        <v>14</v>
      </c>
      <c r="C46" s="294">
        <v>14</v>
      </c>
      <c r="D46" s="295">
        <f>B46/C46*100</f>
        <v>100</v>
      </c>
    </row>
    <row r="47" ht="20.1" customHeight="1" spans="1:4">
      <c r="A47" s="296" t="s">
        <v>196</v>
      </c>
      <c r="B47" s="294">
        <v>426</v>
      </c>
      <c r="C47" s="294">
        <v>639</v>
      </c>
      <c r="D47" s="295">
        <f>B47/C47*100</f>
        <v>66.67</v>
      </c>
    </row>
    <row r="48" ht="20.1" customHeight="1" spans="1:4">
      <c r="A48" s="296" t="s">
        <v>197</v>
      </c>
      <c r="B48" s="294">
        <v>88</v>
      </c>
      <c r="C48" s="294">
        <v>86</v>
      </c>
      <c r="D48" s="295">
        <f>B48/C48*100</f>
        <v>102.33</v>
      </c>
    </row>
    <row r="49" ht="20.1" customHeight="1" spans="1:4">
      <c r="A49" s="296" t="s">
        <v>198</v>
      </c>
      <c r="B49" s="294">
        <v>170</v>
      </c>
      <c r="C49" s="294">
        <v>0</v>
      </c>
      <c r="D49" s="295"/>
    </row>
    <row r="50" ht="20.1" customHeight="1" spans="1:4">
      <c r="A50" s="296" t="s">
        <v>199</v>
      </c>
      <c r="B50" s="294">
        <v>28</v>
      </c>
      <c r="C50" s="294">
        <v>28</v>
      </c>
      <c r="D50" s="295">
        <f t="shared" ref="D50:D68" si="1">B50/C50*100</f>
        <v>100</v>
      </c>
    </row>
    <row r="51" ht="20.1" customHeight="1" spans="1:4">
      <c r="A51" s="296" t="s">
        <v>200</v>
      </c>
      <c r="B51" s="294">
        <v>509</v>
      </c>
      <c r="C51" s="294">
        <v>430</v>
      </c>
      <c r="D51" s="295">
        <f t="shared" si="1"/>
        <v>118.37</v>
      </c>
    </row>
    <row r="52" ht="20.1" customHeight="1" spans="1:4">
      <c r="A52" s="296" t="s">
        <v>201</v>
      </c>
      <c r="B52" s="294">
        <v>188</v>
      </c>
      <c r="C52" s="294">
        <v>209</v>
      </c>
      <c r="D52" s="295">
        <f t="shared" si="1"/>
        <v>89.95</v>
      </c>
    </row>
    <row r="53" ht="20.1" customHeight="1" spans="1:4">
      <c r="A53" s="296" t="s">
        <v>202</v>
      </c>
      <c r="B53" s="294">
        <v>307</v>
      </c>
      <c r="C53" s="294">
        <v>200</v>
      </c>
      <c r="D53" s="295">
        <f t="shared" si="1"/>
        <v>153.5</v>
      </c>
    </row>
    <row r="54" ht="20.1" customHeight="1" spans="1:4">
      <c r="A54" s="296" t="s">
        <v>203</v>
      </c>
      <c r="B54" s="294">
        <v>143</v>
      </c>
      <c r="C54" s="294">
        <v>69</v>
      </c>
      <c r="D54" s="295">
        <f t="shared" si="1"/>
        <v>207.25</v>
      </c>
    </row>
    <row r="55" ht="20.1" customHeight="1" spans="1:4">
      <c r="A55" s="297" t="s">
        <v>204</v>
      </c>
      <c r="B55" s="294">
        <v>61</v>
      </c>
      <c r="C55" s="294">
        <v>29</v>
      </c>
      <c r="D55" s="295">
        <f t="shared" si="1"/>
        <v>210.34</v>
      </c>
    </row>
    <row r="56" ht="20.1" customHeight="1" spans="1:4">
      <c r="A56" s="296" t="s">
        <v>205</v>
      </c>
      <c r="B56" s="294">
        <v>195</v>
      </c>
      <c r="C56" s="294">
        <v>244</v>
      </c>
      <c r="D56" s="295">
        <f t="shared" si="1"/>
        <v>79.92</v>
      </c>
    </row>
    <row r="57" ht="20.1" customHeight="1" spans="1:4">
      <c r="A57" s="296" t="s">
        <v>206</v>
      </c>
      <c r="B57" s="294">
        <v>88</v>
      </c>
      <c r="C57" s="294">
        <v>41</v>
      </c>
      <c r="D57" s="295">
        <f t="shared" si="1"/>
        <v>214.63</v>
      </c>
    </row>
    <row r="58" ht="20.1" hidden="1" customHeight="1" spans="1:4">
      <c r="A58" s="297" t="s">
        <v>207</v>
      </c>
      <c r="B58" s="294">
        <v>0</v>
      </c>
      <c r="C58" s="294">
        <v>0</v>
      </c>
      <c r="D58" s="295"/>
    </row>
    <row r="59" ht="20.1" customHeight="1" spans="1:4">
      <c r="A59" s="296" t="s">
        <v>208</v>
      </c>
      <c r="B59" s="294">
        <v>112</v>
      </c>
      <c r="C59" s="294">
        <v>144</v>
      </c>
      <c r="D59" s="295">
        <f t="shared" si="1"/>
        <v>77.78</v>
      </c>
    </row>
    <row r="60" ht="20.1" hidden="1" customHeight="1" spans="1:4">
      <c r="A60" s="296" t="s">
        <v>209</v>
      </c>
      <c r="B60" s="294">
        <v>0</v>
      </c>
      <c r="C60" s="294">
        <v>0</v>
      </c>
      <c r="D60" s="295"/>
    </row>
    <row r="61" ht="20.1" customHeight="1" spans="1:4">
      <c r="A61" s="296" t="s">
        <v>210</v>
      </c>
      <c r="B61" s="294">
        <v>685</v>
      </c>
      <c r="C61" s="294">
        <v>956</v>
      </c>
      <c r="D61" s="295">
        <f t="shared" si="1"/>
        <v>71.65</v>
      </c>
    </row>
    <row r="62" ht="20.1" customHeight="1" spans="1:4">
      <c r="A62" s="296" t="s">
        <v>211</v>
      </c>
      <c r="B62" s="294">
        <v>133</v>
      </c>
      <c r="C62" s="294">
        <v>185</v>
      </c>
      <c r="D62" s="295">
        <f t="shared" si="1"/>
        <v>71.89</v>
      </c>
    </row>
    <row r="63" ht="20.1" customHeight="1" spans="1:4">
      <c r="A63" s="297" t="s">
        <v>212</v>
      </c>
      <c r="B63" s="294">
        <v>0</v>
      </c>
      <c r="C63" s="294">
        <v>12</v>
      </c>
      <c r="D63" s="295">
        <f t="shared" si="1"/>
        <v>0</v>
      </c>
    </row>
    <row r="64" ht="20.1" customHeight="1" spans="1:4">
      <c r="A64" s="296" t="s">
        <v>213</v>
      </c>
      <c r="B64" s="294">
        <v>911</v>
      </c>
      <c r="C64" s="294">
        <v>1000</v>
      </c>
      <c r="D64" s="295">
        <f t="shared" si="1"/>
        <v>91.1</v>
      </c>
    </row>
    <row r="65" ht="20.1" hidden="1" customHeight="1" spans="1:4">
      <c r="A65" s="297" t="s">
        <v>214</v>
      </c>
      <c r="B65" s="294">
        <v>0</v>
      </c>
      <c r="C65" s="294">
        <v>0</v>
      </c>
      <c r="D65" s="295"/>
    </row>
    <row r="66" ht="20.1" customHeight="1" spans="1:4">
      <c r="A66" s="297" t="s">
        <v>161</v>
      </c>
      <c r="B66" s="294">
        <v>223</v>
      </c>
      <c r="C66" s="294">
        <v>224</v>
      </c>
      <c r="D66" s="295">
        <f t="shared" si="1"/>
        <v>99.55</v>
      </c>
    </row>
    <row r="67" ht="20.1" customHeight="1" spans="1:4">
      <c r="A67" s="296" t="s">
        <v>215</v>
      </c>
      <c r="B67" s="294">
        <v>36</v>
      </c>
      <c r="C67" s="294">
        <v>0</v>
      </c>
      <c r="D67" s="295"/>
    </row>
    <row r="68" ht="20.1" customHeight="1" spans="1:4">
      <c r="A68" s="296" t="s">
        <v>216</v>
      </c>
      <c r="B68" s="294">
        <v>0</v>
      </c>
      <c r="C68" s="294">
        <v>180</v>
      </c>
      <c r="D68" s="295">
        <f t="shared" si="1"/>
        <v>0</v>
      </c>
    </row>
    <row r="69" ht="20.1" customHeight="1" spans="1:4">
      <c r="A69" s="296" t="s">
        <v>217</v>
      </c>
      <c r="B69" s="294">
        <v>168</v>
      </c>
      <c r="C69" s="294">
        <v>0</v>
      </c>
      <c r="D69" s="295"/>
    </row>
    <row r="70" ht="20.1" customHeight="1" spans="1:4">
      <c r="A70" s="296" t="s">
        <v>218</v>
      </c>
      <c r="B70" s="294">
        <v>725</v>
      </c>
      <c r="C70" s="294">
        <v>0</v>
      </c>
      <c r="D70" s="295"/>
    </row>
    <row r="71" ht="20.1" customHeight="1" spans="1:4">
      <c r="A71" s="296" t="s">
        <v>219</v>
      </c>
      <c r="B71" s="294">
        <v>26</v>
      </c>
      <c r="C71" s="294">
        <v>0</v>
      </c>
      <c r="D71" s="295"/>
    </row>
    <row r="72" ht="20.1" customHeight="1" spans="1:4">
      <c r="A72" s="293" t="s">
        <v>111</v>
      </c>
      <c r="B72" s="294">
        <v>0</v>
      </c>
      <c r="C72" s="294">
        <v>0</v>
      </c>
      <c r="D72" s="295"/>
    </row>
    <row r="73" ht="20.1" customHeight="1" spans="1:4">
      <c r="A73" s="293" t="s">
        <v>113</v>
      </c>
      <c r="B73" s="294">
        <v>0</v>
      </c>
      <c r="C73" s="294">
        <v>289</v>
      </c>
      <c r="D73" s="295">
        <f>B73/C73*100</f>
        <v>0</v>
      </c>
    </row>
    <row r="74" ht="20.1" customHeight="1" spans="1:4">
      <c r="A74" s="293" t="s">
        <v>114</v>
      </c>
      <c r="B74" s="294">
        <f>SUM(B75:B87)</f>
        <v>11660</v>
      </c>
      <c r="C74" s="294">
        <f>SUM(C75:C86)</f>
        <v>9538</v>
      </c>
      <c r="D74" s="295">
        <f>B74/C74*100</f>
        <v>122.25</v>
      </c>
    </row>
    <row r="75" ht="20.1" customHeight="1" spans="1:4">
      <c r="A75" s="296" t="s">
        <v>220</v>
      </c>
      <c r="B75" s="299">
        <v>8899</v>
      </c>
      <c r="C75" s="294">
        <v>8137</v>
      </c>
      <c r="D75" s="295">
        <f>B75/C75*100</f>
        <v>109.36</v>
      </c>
    </row>
    <row r="76" ht="20.1" hidden="1" customHeight="1" spans="1:4">
      <c r="A76" s="296" t="s">
        <v>221</v>
      </c>
      <c r="B76" s="294">
        <v>0</v>
      </c>
      <c r="C76" s="294">
        <v>0</v>
      </c>
      <c r="D76" s="295"/>
    </row>
    <row r="77" ht="20.1" customHeight="1" spans="1:4">
      <c r="A77" s="296" t="s">
        <v>222</v>
      </c>
      <c r="B77" s="294">
        <v>262</v>
      </c>
      <c r="C77" s="294">
        <v>200</v>
      </c>
      <c r="D77" s="295">
        <f>B77/C77*100</f>
        <v>131</v>
      </c>
    </row>
    <row r="78" ht="20.1" customHeight="1" spans="1:4">
      <c r="A78" s="296" t="s">
        <v>223</v>
      </c>
      <c r="B78" s="294">
        <v>999</v>
      </c>
      <c r="C78" s="294">
        <v>13</v>
      </c>
      <c r="D78" s="295">
        <f>B78/C78*100</f>
        <v>7684.62</v>
      </c>
    </row>
    <row r="79" ht="20.1" customHeight="1" spans="1:4">
      <c r="A79" s="296" t="s">
        <v>224</v>
      </c>
      <c r="B79" s="294">
        <v>0</v>
      </c>
      <c r="C79" s="294">
        <v>15</v>
      </c>
      <c r="D79" s="295">
        <f>B79/C79*100</f>
        <v>0</v>
      </c>
    </row>
    <row r="80" ht="20.1" customHeight="1" spans="1:4">
      <c r="A80" s="296" t="s">
        <v>225</v>
      </c>
      <c r="B80" s="294">
        <v>15</v>
      </c>
      <c r="C80" s="294">
        <v>0</v>
      </c>
      <c r="D80" s="295"/>
    </row>
    <row r="81" ht="20.1" customHeight="1" spans="1:4">
      <c r="A81" s="296" t="s">
        <v>226</v>
      </c>
      <c r="B81" s="294">
        <v>1095</v>
      </c>
      <c r="C81" s="294">
        <v>1034</v>
      </c>
      <c r="D81" s="295">
        <f>B81/C81*100</f>
        <v>105.9</v>
      </c>
    </row>
    <row r="82" ht="20.1" hidden="1" customHeight="1" spans="1:4">
      <c r="A82" s="296" t="s">
        <v>227</v>
      </c>
      <c r="B82" s="294">
        <v>0</v>
      </c>
      <c r="C82" s="294">
        <v>0</v>
      </c>
      <c r="D82" s="295" t="e">
        <f t="shared" ref="D82:D85" si="2">B82/C82*100</f>
        <v>#DIV/0!</v>
      </c>
    </row>
    <row r="83" ht="20.1" customHeight="1" spans="1:4">
      <c r="A83" s="296" t="s">
        <v>228</v>
      </c>
      <c r="B83" s="294">
        <v>0</v>
      </c>
      <c r="C83" s="294">
        <v>50</v>
      </c>
      <c r="D83" s="295">
        <f t="shared" si="2"/>
        <v>0</v>
      </c>
    </row>
    <row r="84" ht="20.1" customHeight="1" spans="1:4">
      <c r="A84" s="296" t="s">
        <v>229</v>
      </c>
      <c r="B84" s="294">
        <v>4</v>
      </c>
      <c r="C84" s="294">
        <v>6</v>
      </c>
      <c r="D84" s="295">
        <f t="shared" si="2"/>
        <v>66.67</v>
      </c>
    </row>
    <row r="85" ht="20.1" customHeight="1" spans="1:4">
      <c r="A85" s="296" t="s">
        <v>230</v>
      </c>
      <c r="B85" s="294">
        <v>126</v>
      </c>
      <c r="C85" s="294">
        <v>83</v>
      </c>
      <c r="D85" s="295">
        <f t="shared" si="2"/>
        <v>151.81</v>
      </c>
    </row>
    <row r="86" ht="20.1" customHeight="1" spans="1:4">
      <c r="A86" s="296" t="s">
        <v>231</v>
      </c>
      <c r="B86" s="294">
        <v>110</v>
      </c>
      <c r="C86" s="294">
        <v>0</v>
      </c>
      <c r="D86" s="295"/>
    </row>
    <row r="87" ht="20.1" customHeight="1" spans="1:4">
      <c r="A87" s="296" t="s">
        <v>232</v>
      </c>
      <c r="B87" s="299">
        <v>150</v>
      </c>
      <c r="C87" s="294">
        <v>0</v>
      </c>
      <c r="D87" s="295"/>
    </row>
    <row r="88" ht="20.1" customHeight="1" spans="1:4">
      <c r="A88" s="293" t="s">
        <v>115</v>
      </c>
      <c r="B88" s="294">
        <f>SUM(B89:B106)</f>
        <v>67676</v>
      </c>
      <c r="C88" s="294">
        <f>SUM(C89:C106)</f>
        <v>74790</v>
      </c>
      <c r="D88" s="295">
        <f>B88/C88*100</f>
        <v>90.49</v>
      </c>
    </row>
    <row r="89" ht="20.1" customHeight="1" spans="1:4">
      <c r="A89" s="300" t="s">
        <v>233</v>
      </c>
      <c r="B89" s="294">
        <v>159</v>
      </c>
      <c r="C89" s="294">
        <v>116</v>
      </c>
      <c r="D89" s="295">
        <f>B89/C89*100</f>
        <v>137.07</v>
      </c>
    </row>
    <row r="90" ht="20.1" hidden="1" customHeight="1" spans="1:4">
      <c r="A90" s="300" t="s">
        <v>234</v>
      </c>
      <c r="B90" s="294">
        <v>0</v>
      </c>
      <c r="C90" s="294">
        <v>0</v>
      </c>
      <c r="D90" s="295"/>
    </row>
    <row r="91" ht="20.1" customHeight="1" spans="1:4">
      <c r="A91" s="300" t="s">
        <v>235</v>
      </c>
      <c r="B91" s="294">
        <v>663</v>
      </c>
      <c r="C91" s="294">
        <v>1437</v>
      </c>
      <c r="D91" s="295">
        <f t="shared" ref="D91:D97" si="3">B91/C91*100</f>
        <v>46.14</v>
      </c>
    </row>
    <row r="92" ht="20.1" customHeight="1" spans="1:4">
      <c r="A92" s="300" t="s">
        <v>236</v>
      </c>
      <c r="B92" s="294">
        <v>3850</v>
      </c>
      <c r="C92" s="294">
        <v>4146</v>
      </c>
      <c r="D92" s="295">
        <f t="shared" si="3"/>
        <v>92.86</v>
      </c>
    </row>
    <row r="93" ht="20.1" customHeight="1" spans="1:4">
      <c r="A93" s="300" t="s">
        <v>237</v>
      </c>
      <c r="B93" s="294">
        <v>28296</v>
      </c>
      <c r="C93" s="294">
        <v>16843</v>
      </c>
      <c r="D93" s="295">
        <f t="shared" si="3"/>
        <v>168</v>
      </c>
    </row>
    <row r="94" ht="20.1" customHeight="1" spans="1:4">
      <c r="A94" s="300" t="s">
        <v>238</v>
      </c>
      <c r="B94" s="294">
        <v>15347</v>
      </c>
      <c r="C94" s="294">
        <v>10660</v>
      </c>
      <c r="D94" s="295">
        <f t="shared" si="3"/>
        <v>143.97</v>
      </c>
    </row>
    <row r="95" ht="20.1" customHeight="1" spans="1:4">
      <c r="A95" s="300" t="s">
        <v>239</v>
      </c>
      <c r="B95" s="294">
        <v>8867</v>
      </c>
      <c r="C95" s="294">
        <v>6645</v>
      </c>
      <c r="D95" s="295">
        <f t="shared" si="3"/>
        <v>133.44</v>
      </c>
    </row>
    <row r="96" ht="20.1" customHeight="1" spans="1:4">
      <c r="A96" s="300" t="s">
        <v>240</v>
      </c>
      <c r="B96" s="294">
        <v>6362</v>
      </c>
      <c r="C96" s="294">
        <v>29305</v>
      </c>
      <c r="D96" s="295">
        <f t="shared" si="3"/>
        <v>21.71</v>
      </c>
    </row>
    <row r="97" ht="20.1" customHeight="1" spans="1:4">
      <c r="A97" s="300" t="s">
        <v>241</v>
      </c>
      <c r="B97" s="294">
        <v>1594</v>
      </c>
      <c r="C97" s="294">
        <v>1421</v>
      </c>
      <c r="D97" s="295">
        <f t="shared" si="3"/>
        <v>112.17</v>
      </c>
    </row>
    <row r="98" ht="20.1" hidden="1" customHeight="1" spans="1:4">
      <c r="A98" s="297" t="s">
        <v>242</v>
      </c>
      <c r="B98" s="294">
        <v>0</v>
      </c>
      <c r="C98" s="294">
        <v>0</v>
      </c>
      <c r="D98" s="295"/>
    </row>
    <row r="99" ht="20.1" customHeight="1" spans="1:4">
      <c r="A99" s="300" t="s">
        <v>243</v>
      </c>
      <c r="B99" s="294">
        <v>589</v>
      </c>
      <c r="C99" s="294">
        <v>472</v>
      </c>
      <c r="D99" s="295">
        <f t="shared" ref="D99:D104" si="4">B99/C99*100</f>
        <v>124.79</v>
      </c>
    </row>
    <row r="100" ht="20.1" customHeight="1" spans="1:4">
      <c r="A100" s="300" t="s">
        <v>244</v>
      </c>
      <c r="B100" s="294">
        <v>798</v>
      </c>
      <c r="C100" s="294">
        <v>598</v>
      </c>
      <c r="D100" s="295">
        <f t="shared" si="4"/>
        <v>133.44</v>
      </c>
    </row>
    <row r="101" ht="20.1" customHeight="1" spans="1:4">
      <c r="A101" s="300" t="s">
        <v>245</v>
      </c>
      <c r="B101" s="294">
        <v>231</v>
      </c>
      <c r="C101" s="294">
        <v>242</v>
      </c>
      <c r="D101" s="295">
        <f t="shared" si="4"/>
        <v>95.45</v>
      </c>
    </row>
    <row r="102" ht="20.1" customHeight="1" spans="1:4">
      <c r="A102" s="300" t="s">
        <v>246</v>
      </c>
      <c r="B102" s="294">
        <v>0</v>
      </c>
      <c r="C102" s="294">
        <v>695</v>
      </c>
      <c r="D102" s="295">
        <f t="shared" si="4"/>
        <v>0</v>
      </c>
    </row>
    <row r="103" ht="20.1" customHeight="1" spans="1:4">
      <c r="A103" s="300" t="s">
        <v>247</v>
      </c>
      <c r="B103" s="294">
        <v>0</v>
      </c>
      <c r="C103" s="294">
        <v>25</v>
      </c>
      <c r="D103" s="295">
        <f t="shared" si="4"/>
        <v>0</v>
      </c>
    </row>
    <row r="104" ht="20.1" customHeight="1" spans="1:4">
      <c r="A104" s="300" t="s">
        <v>248</v>
      </c>
      <c r="B104" s="294">
        <v>0</v>
      </c>
      <c r="C104" s="294">
        <v>300</v>
      </c>
      <c r="D104" s="295">
        <f t="shared" si="4"/>
        <v>0</v>
      </c>
    </row>
    <row r="105" ht="20.1" customHeight="1" spans="1:4">
      <c r="A105" s="300" t="s">
        <v>249</v>
      </c>
      <c r="B105" s="294">
        <v>0</v>
      </c>
      <c r="C105" s="294">
        <v>700</v>
      </c>
      <c r="D105" s="295">
        <f t="shared" ref="D105:D111" si="5">B105/C105*100</f>
        <v>0</v>
      </c>
    </row>
    <row r="106" ht="20.1" customHeight="1" spans="1:4">
      <c r="A106" s="300" t="s">
        <v>250</v>
      </c>
      <c r="B106" s="294">
        <v>920</v>
      </c>
      <c r="C106" s="294">
        <v>1185</v>
      </c>
      <c r="D106" s="295">
        <f t="shared" si="5"/>
        <v>77.64</v>
      </c>
    </row>
    <row r="107" ht="20.1" customHeight="1" spans="1:4">
      <c r="A107" s="293" t="s">
        <v>116</v>
      </c>
      <c r="B107" s="294">
        <f>SUM(B108:B112)</f>
        <v>919</v>
      </c>
      <c r="C107" s="294">
        <f>SUM(C108:C112)</f>
        <v>5866</v>
      </c>
      <c r="D107" s="295">
        <f t="shared" si="5"/>
        <v>15.67</v>
      </c>
    </row>
    <row r="108" ht="20.1" customHeight="1" spans="1:4">
      <c r="A108" s="300" t="s">
        <v>251</v>
      </c>
      <c r="B108" s="294">
        <v>670</v>
      </c>
      <c r="C108" s="294">
        <v>771</v>
      </c>
      <c r="D108" s="295">
        <f t="shared" si="5"/>
        <v>86.9</v>
      </c>
    </row>
    <row r="109" ht="20.1" customHeight="1" spans="1:4">
      <c r="A109" s="300" t="s">
        <v>252</v>
      </c>
      <c r="B109" s="294">
        <v>177</v>
      </c>
      <c r="C109" s="294">
        <v>201</v>
      </c>
      <c r="D109" s="295">
        <f t="shared" si="5"/>
        <v>88.06</v>
      </c>
    </row>
    <row r="110" ht="20.1" customHeight="1" spans="1:4">
      <c r="A110" s="300" t="s">
        <v>253</v>
      </c>
      <c r="B110" s="294">
        <v>43</v>
      </c>
      <c r="C110" s="294">
        <v>4866</v>
      </c>
      <c r="D110" s="295">
        <f t="shared" si="5"/>
        <v>0.88</v>
      </c>
    </row>
    <row r="111" ht="20.1" customHeight="1" spans="1:4">
      <c r="A111" s="300" t="s">
        <v>254</v>
      </c>
      <c r="B111" s="294">
        <v>29</v>
      </c>
      <c r="C111" s="294">
        <v>28</v>
      </c>
      <c r="D111" s="295">
        <f t="shared" si="5"/>
        <v>103.57</v>
      </c>
    </row>
    <row r="112" ht="20.1" customHeight="1" spans="1:4">
      <c r="A112" s="300" t="s">
        <v>255</v>
      </c>
      <c r="B112" s="294">
        <v>0</v>
      </c>
      <c r="C112" s="294">
        <v>0</v>
      </c>
      <c r="D112" s="295"/>
    </row>
    <row r="113" ht="20.1" customHeight="1" spans="1:4">
      <c r="A113" s="301" t="s">
        <v>117</v>
      </c>
      <c r="B113" s="294">
        <f>SUM(B114:B129)</f>
        <v>6572</v>
      </c>
      <c r="C113" s="294">
        <f>SUM(C114:C129)</f>
        <v>4820</v>
      </c>
      <c r="D113" s="295">
        <f>B113/C113*100</f>
        <v>136.35</v>
      </c>
    </row>
    <row r="114" ht="20.1" customHeight="1" spans="1:4">
      <c r="A114" s="300" t="s">
        <v>256</v>
      </c>
      <c r="B114" s="294">
        <v>536</v>
      </c>
      <c r="C114" s="294">
        <v>2592</v>
      </c>
      <c r="D114" s="295">
        <f>B114/C114*100</f>
        <v>20.68</v>
      </c>
    </row>
    <row r="115" ht="20.1" customHeight="1" spans="1:4">
      <c r="A115" s="300" t="s">
        <v>257</v>
      </c>
      <c r="B115" s="294">
        <v>80</v>
      </c>
      <c r="C115" s="294">
        <v>51</v>
      </c>
      <c r="D115" s="295">
        <f>B115/C115*100</f>
        <v>156.86</v>
      </c>
    </row>
    <row r="116" ht="20.1" customHeight="1" spans="1:4">
      <c r="A116" s="300" t="s">
        <v>258</v>
      </c>
      <c r="B116" s="294">
        <v>0</v>
      </c>
      <c r="C116" s="294">
        <v>145</v>
      </c>
      <c r="D116" s="295">
        <f t="shared" ref="D116:D118" si="6">B116/C116*100</f>
        <v>0</v>
      </c>
    </row>
    <row r="117" ht="20.1" hidden="1" customHeight="1" spans="1:4">
      <c r="A117" s="300" t="s">
        <v>259</v>
      </c>
      <c r="B117" s="294">
        <v>0</v>
      </c>
      <c r="C117" s="294">
        <v>0</v>
      </c>
      <c r="D117" s="295" t="e">
        <f t="shared" si="6"/>
        <v>#DIV/0!</v>
      </c>
    </row>
    <row r="118" ht="20.1" customHeight="1" spans="1:4">
      <c r="A118" s="300" t="s">
        <v>260</v>
      </c>
      <c r="B118" s="294">
        <v>245</v>
      </c>
      <c r="C118" s="294">
        <v>269</v>
      </c>
      <c r="D118" s="295">
        <f t="shared" si="6"/>
        <v>91.08</v>
      </c>
    </row>
    <row r="119" ht="20.1" customHeight="1" spans="1:4">
      <c r="A119" s="300" t="s">
        <v>261</v>
      </c>
      <c r="B119" s="294">
        <v>135</v>
      </c>
      <c r="C119" s="294">
        <v>0</v>
      </c>
      <c r="D119" s="295"/>
    </row>
    <row r="120" ht="20.1" customHeight="1" spans="1:4">
      <c r="A120" s="300" t="s">
        <v>262</v>
      </c>
      <c r="B120" s="294">
        <v>307</v>
      </c>
      <c r="C120" s="294">
        <v>206</v>
      </c>
      <c r="D120" s="295">
        <f>B120/C120*100</f>
        <v>149.03</v>
      </c>
    </row>
    <row r="121" ht="20.1" customHeight="1" spans="1:4">
      <c r="A121" s="300" t="s">
        <v>263</v>
      </c>
      <c r="B121" s="299">
        <v>20</v>
      </c>
      <c r="C121" s="294">
        <v>0</v>
      </c>
      <c r="D121" s="295"/>
    </row>
    <row r="122" ht="20.1" customHeight="1" spans="1:4">
      <c r="A122" s="300" t="s">
        <v>264</v>
      </c>
      <c r="B122" s="294">
        <v>538</v>
      </c>
      <c r="C122" s="294">
        <v>644</v>
      </c>
      <c r="D122" s="295">
        <f>B122/C122*100</f>
        <v>83.54</v>
      </c>
    </row>
    <row r="123" ht="20.1" customHeight="1" spans="1:4">
      <c r="A123" s="300" t="s">
        <v>265</v>
      </c>
      <c r="B123" s="294">
        <v>3652</v>
      </c>
      <c r="C123" s="294">
        <v>0</v>
      </c>
      <c r="D123" s="295"/>
    </row>
    <row r="124" ht="20.1" customHeight="1" spans="1:4">
      <c r="A124" s="300" t="s">
        <v>266</v>
      </c>
      <c r="B124" s="294">
        <v>150</v>
      </c>
      <c r="C124" s="294">
        <v>0</v>
      </c>
      <c r="D124" s="295"/>
    </row>
    <row r="125" ht="20.1" customHeight="1" spans="1:4">
      <c r="A125" s="300" t="s">
        <v>267</v>
      </c>
      <c r="B125" s="294">
        <v>207</v>
      </c>
      <c r="C125" s="294">
        <v>193</v>
      </c>
      <c r="D125" s="295">
        <f>B125/C125*100</f>
        <v>107.25</v>
      </c>
    </row>
    <row r="126" ht="20.1" hidden="1" customHeight="1" spans="1:4">
      <c r="A126" s="300" t="s">
        <v>268</v>
      </c>
      <c r="B126" s="294">
        <v>0</v>
      </c>
      <c r="C126" s="294">
        <v>0</v>
      </c>
      <c r="D126" s="295"/>
    </row>
    <row r="127" ht="20.1" hidden="1" customHeight="1" spans="1:4">
      <c r="A127" s="300" t="s">
        <v>269</v>
      </c>
      <c r="B127" s="294">
        <v>0</v>
      </c>
      <c r="C127" s="294">
        <v>0</v>
      </c>
      <c r="D127" s="295"/>
    </row>
    <row r="128" ht="20.1" customHeight="1" spans="1:4">
      <c r="A128" s="300" t="s">
        <v>270</v>
      </c>
      <c r="B128" s="294">
        <v>198</v>
      </c>
      <c r="C128" s="294">
        <v>203</v>
      </c>
      <c r="D128" s="295">
        <f>B128/C128*100</f>
        <v>97.54</v>
      </c>
    </row>
    <row r="129" ht="20.1" customHeight="1" spans="1:4">
      <c r="A129" s="300" t="s">
        <v>271</v>
      </c>
      <c r="B129" s="294">
        <v>504</v>
      </c>
      <c r="C129" s="294">
        <v>517</v>
      </c>
      <c r="D129" s="295">
        <f>B129/C129*100</f>
        <v>97.49</v>
      </c>
    </row>
    <row r="130" ht="20.1" customHeight="1" spans="1:4">
      <c r="A130" s="301" t="s">
        <v>118</v>
      </c>
      <c r="B130" s="294">
        <f>SUM(B131:B185)+480</f>
        <v>43940</v>
      </c>
      <c r="C130" s="294">
        <f>SUM(C131:C185)</f>
        <v>40814</v>
      </c>
      <c r="D130" s="295">
        <f>B130/C130*100</f>
        <v>107.66</v>
      </c>
    </row>
    <row r="131" ht="20.1" customHeight="1" spans="1:4">
      <c r="A131" s="300" t="s">
        <v>272</v>
      </c>
      <c r="B131" s="294">
        <v>474</v>
      </c>
      <c r="C131" s="294">
        <v>533</v>
      </c>
      <c r="D131" s="295">
        <f>B131/C131*100</f>
        <v>88.93</v>
      </c>
    </row>
    <row r="132" ht="20.1" hidden="1" customHeight="1" spans="1:4">
      <c r="A132" s="300" t="s">
        <v>273</v>
      </c>
      <c r="B132" s="294">
        <v>0</v>
      </c>
      <c r="C132" s="294">
        <v>0</v>
      </c>
      <c r="D132" s="295"/>
    </row>
    <row r="133" ht="20.1" customHeight="1" spans="1:4">
      <c r="A133" s="300" t="s">
        <v>274</v>
      </c>
      <c r="B133" s="294">
        <v>0</v>
      </c>
      <c r="C133" s="294">
        <v>53</v>
      </c>
      <c r="D133" s="295">
        <f>B133/C133*100</f>
        <v>0</v>
      </c>
    </row>
    <row r="134" ht="20.1" customHeight="1" spans="1:4">
      <c r="A134" s="300" t="s">
        <v>275</v>
      </c>
      <c r="B134" s="294">
        <v>201</v>
      </c>
      <c r="C134" s="294">
        <v>145</v>
      </c>
      <c r="D134" s="295">
        <f>B134/C134*100</f>
        <v>138.62</v>
      </c>
    </row>
    <row r="135" ht="20.1" customHeight="1" spans="1:4">
      <c r="A135" s="300" t="s">
        <v>276</v>
      </c>
      <c r="B135" s="294">
        <v>10</v>
      </c>
      <c r="C135" s="294">
        <v>0</v>
      </c>
      <c r="D135" s="295"/>
    </row>
    <row r="136" ht="20.1" customHeight="1" spans="1:4">
      <c r="A136" s="300" t="s">
        <v>277</v>
      </c>
      <c r="B136" s="294">
        <v>256</v>
      </c>
      <c r="C136" s="294">
        <v>249</v>
      </c>
      <c r="D136" s="295">
        <f>B136/C136*100</f>
        <v>102.81</v>
      </c>
    </row>
    <row r="137" ht="20.1" customHeight="1" spans="1:4">
      <c r="A137" s="300" t="s">
        <v>230</v>
      </c>
      <c r="B137" s="294">
        <v>0</v>
      </c>
      <c r="C137" s="294">
        <v>98</v>
      </c>
      <c r="D137" s="295">
        <f t="shared" ref="D137:D152" si="7">B137/C137*100</f>
        <v>0</v>
      </c>
    </row>
    <row r="138" ht="20.1" customHeight="1" spans="1:4">
      <c r="A138" s="300" t="s">
        <v>278</v>
      </c>
      <c r="B138" s="294">
        <v>0</v>
      </c>
      <c r="C138" s="294">
        <v>40</v>
      </c>
      <c r="D138" s="295">
        <f t="shared" si="7"/>
        <v>0</v>
      </c>
    </row>
    <row r="139" ht="20.1" customHeight="1" spans="1:4">
      <c r="A139" s="300" t="s">
        <v>279</v>
      </c>
      <c r="B139" s="294">
        <v>133</v>
      </c>
      <c r="C139" s="294">
        <v>169</v>
      </c>
      <c r="D139" s="295">
        <f t="shared" si="7"/>
        <v>78.7</v>
      </c>
    </row>
    <row r="140" ht="20.1" customHeight="1" spans="1:4">
      <c r="A140" s="300" t="s">
        <v>280</v>
      </c>
      <c r="B140" s="294">
        <v>215</v>
      </c>
      <c r="C140" s="294">
        <v>242</v>
      </c>
      <c r="D140" s="295">
        <f t="shared" si="7"/>
        <v>88.84</v>
      </c>
    </row>
    <row r="141" ht="20.1" customHeight="1" spans="1:4">
      <c r="A141" s="300" t="s">
        <v>281</v>
      </c>
      <c r="B141" s="294">
        <v>0</v>
      </c>
      <c r="C141" s="294">
        <v>0</v>
      </c>
      <c r="D141" s="295"/>
    </row>
    <row r="142" ht="20.1" customHeight="1" spans="1:4">
      <c r="A142" s="300" t="s">
        <v>282</v>
      </c>
      <c r="B142" s="294">
        <v>0</v>
      </c>
      <c r="C142" s="294">
        <v>4</v>
      </c>
      <c r="D142" s="295">
        <f>B142/C142*100</f>
        <v>0</v>
      </c>
    </row>
    <row r="143" ht="20.1" customHeight="1" spans="1:4">
      <c r="A143" s="300" t="s">
        <v>283</v>
      </c>
      <c r="B143" s="294">
        <v>0</v>
      </c>
      <c r="C143" s="294">
        <v>917</v>
      </c>
      <c r="D143" s="295">
        <f t="shared" si="7"/>
        <v>0</v>
      </c>
    </row>
    <row r="144" ht="20.1" customHeight="1" spans="1:4">
      <c r="A144" s="300" t="s">
        <v>284</v>
      </c>
      <c r="B144" s="294">
        <v>30</v>
      </c>
      <c r="C144" s="294">
        <v>0</v>
      </c>
      <c r="D144" s="295"/>
    </row>
    <row r="145" s="286" customFormat="1" ht="20.1" customHeight="1" spans="1:7">
      <c r="A145" s="300" t="s">
        <v>285</v>
      </c>
      <c r="B145" s="294">
        <v>130</v>
      </c>
      <c r="C145" s="294">
        <v>160</v>
      </c>
      <c r="D145" s="295">
        <f t="shared" si="7"/>
        <v>81.25</v>
      </c>
      <c r="F145" s="149"/>
      <c r="G145" s="149"/>
    </row>
    <row r="146" s="286" customFormat="1" ht="20.1" customHeight="1" spans="1:7">
      <c r="A146" s="300" t="s">
        <v>286</v>
      </c>
      <c r="B146" s="294">
        <v>4669</v>
      </c>
      <c r="C146" s="294">
        <v>3892</v>
      </c>
      <c r="D146" s="295">
        <f t="shared" si="7"/>
        <v>119.96</v>
      </c>
      <c r="F146" s="149"/>
      <c r="G146" s="149"/>
    </row>
    <row r="147" s="286" customFormat="1" ht="20.1" customHeight="1" spans="1:7">
      <c r="A147" s="300" t="s">
        <v>287</v>
      </c>
      <c r="B147" s="294">
        <v>10000</v>
      </c>
      <c r="C147" s="294">
        <v>8000</v>
      </c>
      <c r="D147" s="295">
        <f t="shared" si="7"/>
        <v>125</v>
      </c>
      <c r="F147" s="149"/>
      <c r="G147" s="149"/>
    </row>
    <row r="148" s="286" customFormat="1" ht="20.1" customHeight="1" spans="1:7">
      <c r="A148" s="300" t="s">
        <v>288</v>
      </c>
      <c r="B148" s="294">
        <v>0</v>
      </c>
      <c r="C148" s="294">
        <v>1869</v>
      </c>
      <c r="D148" s="295">
        <f t="shared" si="7"/>
        <v>0</v>
      </c>
      <c r="F148" s="149"/>
      <c r="G148" s="149"/>
    </row>
    <row r="149" ht="20.1" customHeight="1" spans="1:4">
      <c r="A149" s="300" t="s">
        <v>289</v>
      </c>
      <c r="B149" s="294">
        <v>0</v>
      </c>
      <c r="C149" s="294">
        <v>0</v>
      </c>
      <c r="D149" s="295"/>
    </row>
    <row r="150" ht="20.1" customHeight="1" spans="1:4">
      <c r="A150" s="298" t="s">
        <v>290</v>
      </c>
      <c r="B150" s="294">
        <v>0</v>
      </c>
      <c r="C150" s="294">
        <v>0</v>
      </c>
      <c r="D150" s="295"/>
    </row>
    <row r="151" ht="20.1" customHeight="1" spans="1:4">
      <c r="A151" s="300" t="s">
        <v>291</v>
      </c>
      <c r="B151" s="294">
        <v>60</v>
      </c>
      <c r="C151" s="294">
        <v>65</v>
      </c>
      <c r="D151" s="295">
        <f t="shared" si="7"/>
        <v>92.31</v>
      </c>
    </row>
    <row r="152" ht="20.1" customHeight="1" spans="1:4">
      <c r="A152" s="300" t="s">
        <v>292</v>
      </c>
      <c r="B152" s="294">
        <v>0</v>
      </c>
      <c r="C152" s="294">
        <v>149</v>
      </c>
      <c r="D152" s="295">
        <f t="shared" si="7"/>
        <v>0</v>
      </c>
    </row>
    <row r="153" ht="20.1" hidden="1" customHeight="1" spans="1:4">
      <c r="A153" s="302" t="s">
        <v>293</v>
      </c>
      <c r="B153" s="294">
        <v>0</v>
      </c>
      <c r="C153" s="294">
        <v>0</v>
      </c>
      <c r="D153" s="295"/>
    </row>
    <row r="154" ht="20.1" hidden="1" customHeight="1" spans="1:4">
      <c r="A154" s="302" t="s">
        <v>294</v>
      </c>
      <c r="B154" s="294">
        <v>0</v>
      </c>
      <c r="C154" s="294">
        <v>0</v>
      </c>
      <c r="D154" s="295"/>
    </row>
    <row r="155" ht="20.1" hidden="1" customHeight="1" spans="1:4">
      <c r="A155" s="302" t="s">
        <v>295</v>
      </c>
      <c r="B155" s="294">
        <v>0</v>
      </c>
      <c r="C155" s="294">
        <v>0</v>
      </c>
      <c r="D155" s="295"/>
    </row>
    <row r="156" ht="20.1" customHeight="1" spans="1:4">
      <c r="A156" s="302" t="s">
        <v>296</v>
      </c>
      <c r="B156" s="294">
        <v>78</v>
      </c>
      <c r="C156" s="294">
        <v>0</v>
      </c>
      <c r="D156" s="295"/>
    </row>
    <row r="157" ht="20.1" customHeight="1" spans="1:4">
      <c r="A157" s="302" t="s">
        <v>297</v>
      </c>
      <c r="B157" s="294">
        <v>600</v>
      </c>
      <c r="C157" s="294">
        <v>0</v>
      </c>
      <c r="D157" s="295"/>
    </row>
    <row r="158" ht="20.1" customHeight="1" spans="1:4">
      <c r="A158" s="302" t="s">
        <v>298</v>
      </c>
      <c r="B158" s="294">
        <v>1478</v>
      </c>
      <c r="C158" s="294">
        <v>1484</v>
      </c>
      <c r="D158" s="295">
        <f>B158/C158*100</f>
        <v>99.6</v>
      </c>
    </row>
    <row r="159" ht="20.1" customHeight="1" spans="1:4">
      <c r="A159" s="302" t="s">
        <v>299</v>
      </c>
      <c r="B159" s="294">
        <v>370</v>
      </c>
      <c r="C159" s="294">
        <v>254</v>
      </c>
      <c r="D159" s="295">
        <f t="shared" ref="D159:D190" si="8">B159/C159*100</f>
        <v>145.67</v>
      </c>
    </row>
    <row r="160" ht="20.1" customHeight="1" spans="1:4">
      <c r="A160" s="302" t="s">
        <v>300</v>
      </c>
      <c r="B160" s="294">
        <v>666</v>
      </c>
      <c r="C160" s="294">
        <v>642</v>
      </c>
      <c r="D160" s="295">
        <f t="shared" si="8"/>
        <v>103.74</v>
      </c>
    </row>
    <row r="161" ht="20.1" customHeight="1" spans="1:4">
      <c r="A161" s="302" t="s">
        <v>301</v>
      </c>
      <c r="B161" s="294">
        <v>90</v>
      </c>
      <c r="C161" s="294">
        <v>350</v>
      </c>
      <c r="D161" s="295">
        <f t="shared" si="8"/>
        <v>25.71</v>
      </c>
    </row>
    <row r="162" ht="20.1" customHeight="1" spans="1:4">
      <c r="A162" s="302" t="s">
        <v>302</v>
      </c>
      <c r="B162" s="294">
        <v>0</v>
      </c>
      <c r="C162" s="294">
        <v>52</v>
      </c>
      <c r="D162" s="295">
        <f t="shared" si="8"/>
        <v>0</v>
      </c>
    </row>
    <row r="163" ht="20.1" hidden="1" customHeight="1" spans="1:4">
      <c r="A163" s="302" t="s">
        <v>303</v>
      </c>
      <c r="B163" s="294">
        <v>0</v>
      </c>
      <c r="C163" s="294">
        <v>0</v>
      </c>
      <c r="D163" s="295"/>
    </row>
    <row r="164" ht="20.1" customHeight="1" spans="1:4">
      <c r="A164" s="302" t="s">
        <v>304</v>
      </c>
      <c r="B164" s="294">
        <v>73</v>
      </c>
      <c r="C164" s="294">
        <v>56</v>
      </c>
      <c r="D164" s="295">
        <f t="shared" si="8"/>
        <v>130.36</v>
      </c>
    </row>
    <row r="165" ht="20.1" customHeight="1" spans="1:4">
      <c r="A165" s="302" t="s">
        <v>234</v>
      </c>
      <c r="B165" s="294">
        <v>52</v>
      </c>
      <c r="C165" s="294">
        <v>53</v>
      </c>
      <c r="D165" s="295">
        <f t="shared" si="8"/>
        <v>98.11</v>
      </c>
    </row>
    <row r="166" ht="20.1" customHeight="1" spans="1:4">
      <c r="A166" s="302" t="s">
        <v>305</v>
      </c>
      <c r="B166" s="294">
        <v>68</v>
      </c>
      <c r="C166" s="294">
        <v>78</v>
      </c>
      <c r="D166" s="295">
        <f t="shared" si="8"/>
        <v>87.18</v>
      </c>
    </row>
    <row r="167" ht="20.1" customHeight="1" spans="1:4">
      <c r="A167" s="302" t="s">
        <v>306</v>
      </c>
      <c r="B167" s="294">
        <v>0</v>
      </c>
      <c r="C167" s="294">
        <v>30</v>
      </c>
      <c r="D167" s="295">
        <f t="shared" si="8"/>
        <v>0</v>
      </c>
    </row>
    <row r="168" ht="20.1" customHeight="1" spans="1:4">
      <c r="A168" s="302" t="s">
        <v>307</v>
      </c>
      <c r="B168" s="294">
        <v>0</v>
      </c>
      <c r="C168" s="294">
        <v>5</v>
      </c>
      <c r="D168" s="295">
        <f t="shared" si="8"/>
        <v>0</v>
      </c>
    </row>
    <row r="169" ht="20.1" customHeight="1" spans="1:4">
      <c r="A169" s="302" t="s">
        <v>308</v>
      </c>
      <c r="B169" s="294">
        <v>1085</v>
      </c>
      <c r="C169" s="294">
        <v>1015</v>
      </c>
      <c r="D169" s="295">
        <f t="shared" si="8"/>
        <v>106.9</v>
      </c>
    </row>
    <row r="170" ht="20.1" customHeight="1" spans="1:4">
      <c r="A170" s="302" t="s">
        <v>309</v>
      </c>
      <c r="B170" s="294">
        <v>64</v>
      </c>
      <c r="C170" s="294">
        <v>65</v>
      </c>
      <c r="D170" s="295">
        <f t="shared" si="8"/>
        <v>98.46</v>
      </c>
    </row>
    <row r="171" ht="20.1" customHeight="1" spans="1:4">
      <c r="A171" s="302" t="s">
        <v>310</v>
      </c>
      <c r="B171" s="294">
        <v>21</v>
      </c>
      <c r="C171" s="294">
        <v>42</v>
      </c>
      <c r="D171" s="295">
        <f t="shared" si="8"/>
        <v>50</v>
      </c>
    </row>
    <row r="172" ht="20.1" hidden="1" customHeight="1" spans="1:4">
      <c r="A172" s="302" t="s">
        <v>311</v>
      </c>
      <c r="B172" s="294">
        <v>0</v>
      </c>
      <c r="C172" s="294">
        <v>0</v>
      </c>
      <c r="D172" s="295"/>
    </row>
    <row r="173" ht="20.1" customHeight="1" spans="1:4">
      <c r="A173" s="302" t="s">
        <v>312</v>
      </c>
      <c r="B173" s="294">
        <v>124</v>
      </c>
      <c r="C173" s="294">
        <v>126</v>
      </c>
      <c r="D173" s="295">
        <f t="shared" si="8"/>
        <v>98.41</v>
      </c>
    </row>
    <row r="174" ht="20.1" customHeight="1" spans="1:4">
      <c r="A174" s="302" t="s">
        <v>313</v>
      </c>
      <c r="B174" s="294">
        <v>4152</v>
      </c>
      <c r="C174" s="294">
        <v>3942</v>
      </c>
      <c r="D174" s="295">
        <f t="shared" si="8"/>
        <v>105.33</v>
      </c>
    </row>
    <row r="175" ht="20.1" customHeight="1" spans="1:4">
      <c r="A175" s="302" t="s">
        <v>314</v>
      </c>
      <c r="B175" s="294">
        <v>333</v>
      </c>
      <c r="C175" s="294">
        <v>335</v>
      </c>
      <c r="D175" s="295">
        <f t="shared" si="8"/>
        <v>99.4</v>
      </c>
    </row>
    <row r="176" ht="20.1" customHeight="1" spans="1:4">
      <c r="A176" s="302" t="s">
        <v>315</v>
      </c>
      <c r="B176" s="294">
        <v>24</v>
      </c>
      <c r="C176" s="294">
        <v>24</v>
      </c>
      <c r="D176" s="295">
        <f t="shared" si="8"/>
        <v>100</v>
      </c>
    </row>
    <row r="177" ht="20.1" customHeight="1" spans="1:4">
      <c r="A177" s="302" t="s">
        <v>316</v>
      </c>
      <c r="B177" s="294">
        <v>2137</v>
      </c>
      <c r="C177" s="294">
        <v>2062</v>
      </c>
      <c r="D177" s="295">
        <f t="shared" si="8"/>
        <v>103.64</v>
      </c>
    </row>
    <row r="178" ht="20.1" customHeight="1" spans="1:4">
      <c r="A178" s="302" t="s">
        <v>317</v>
      </c>
      <c r="B178" s="294">
        <v>41</v>
      </c>
      <c r="C178" s="294">
        <v>50</v>
      </c>
      <c r="D178" s="295">
        <f t="shared" si="8"/>
        <v>82</v>
      </c>
    </row>
    <row r="179" ht="20.1" customHeight="1" spans="1:4">
      <c r="A179" s="302" t="s">
        <v>318</v>
      </c>
      <c r="B179" s="294">
        <v>16</v>
      </c>
      <c r="C179" s="294">
        <v>21</v>
      </c>
      <c r="D179" s="295">
        <f t="shared" si="8"/>
        <v>76.19</v>
      </c>
    </row>
    <row r="180" ht="20.1" customHeight="1" spans="1:4">
      <c r="A180" s="302" t="s">
        <v>319</v>
      </c>
      <c r="B180" s="294">
        <v>240</v>
      </c>
      <c r="C180" s="294">
        <v>200</v>
      </c>
      <c r="D180" s="295">
        <f t="shared" si="8"/>
        <v>120</v>
      </c>
    </row>
    <row r="181" ht="20.1" customHeight="1" spans="1:4">
      <c r="A181" s="302" t="s">
        <v>320</v>
      </c>
      <c r="B181" s="294">
        <v>15400</v>
      </c>
      <c r="C181" s="294">
        <v>13000</v>
      </c>
      <c r="D181" s="295">
        <f t="shared" si="8"/>
        <v>118.46</v>
      </c>
    </row>
    <row r="182" ht="20.1" customHeight="1" spans="1:4">
      <c r="A182" s="302" t="s">
        <v>321</v>
      </c>
      <c r="B182" s="294">
        <v>40</v>
      </c>
      <c r="C182" s="294">
        <v>57</v>
      </c>
      <c r="D182" s="295">
        <f t="shared" si="8"/>
        <v>70.18</v>
      </c>
    </row>
    <row r="183" ht="20.1" customHeight="1" spans="1:4">
      <c r="A183" s="302" t="s">
        <v>322</v>
      </c>
      <c r="B183" s="294">
        <v>26</v>
      </c>
      <c r="C183" s="294">
        <v>147</v>
      </c>
      <c r="D183" s="295">
        <f t="shared" si="8"/>
        <v>17.69</v>
      </c>
    </row>
    <row r="184" ht="20.1" customHeight="1" spans="1:4">
      <c r="A184" s="298" t="s">
        <v>323</v>
      </c>
      <c r="B184" s="294">
        <v>104</v>
      </c>
      <c r="C184" s="294">
        <v>139</v>
      </c>
      <c r="D184" s="295">
        <f t="shared" si="8"/>
        <v>74.82</v>
      </c>
    </row>
    <row r="185" ht="20.1" customHeight="1" spans="1:4">
      <c r="A185" s="302" t="s">
        <v>324</v>
      </c>
      <c r="B185" s="294">
        <v>0</v>
      </c>
      <c r="C185" s="294">
        <v>0</v>
      </c>
      <c r="D185" s="295"/>
    </row>
    <row r="186" ht="20.1" customHeight="1" spans="1:4">
      <c r="A186" s="301" t="s">
        <v>325</v>
      </c>
      <c r="B186" s="294">
        <f>SUM(B187:B210)</f>
        <v>16250</v>
      </c>
      <c r="C186" s="294">
        <f>SUM(C187:C210)</f>
        <v>18099</v>
      </c>
      <c r="D186" s="295">
        <f t="shared" si="8"/>
        <v>89.78</v>
      </c>
    </row>
    <row r="187" ht="20.1" customHeight="1" spans="1:4">
      <c r="A187" s="302" t="s">
        <v>326</v>
      </c>
      <c r="B187" s="294">
        <v>328</v>
      </c>
      <c r="C187" s="294">
        <v>554</v>
      </c>
      <c r="D187" s="295">
        <f t="shared" si="8"/>
        <v>59.21</v>
      </c>
    </row>
    <row r="188" ht="20.1" customHeight="1" spans="1:4">
      <c r="A188" s="302" t="s">
        <v>234</v>
      </c>
      <c r="B188" s="294">
        <v>233</v>
      </c>
      <c r="C188" s="294">
        <v>303</v>
      </c>
      <c r="D188" s="295">
        <f t="shared" si="8"/>
        <v>76.9</v>
      </c>
    </row>
    <row r="189" ht="20.1" customHeight="1" spans="1:4">
      <c r="A189" s="302" t="s">
        <v>327</v>
      </c>
      <c r="B189" s="294">
        <v>768</v>
      </c>
      <c r="C189" s="294">
        <v>1204</v>
      </c>
      <c r="D189" s="295">
        <f t="shared" si="8"/>
        <v>63.79</v>
      </c>
    </row>
    <row r="190" ht="20.1" customHeight="1" spans="1:4">
      <c r="A190" s="302" t="s">
        <v>328</v>
      </c>
      <c r="B190" s="294">
        <v>854</v>
      </c>
      <c r="C190" s="294">
        <v>1143</v>
      </c>
      <c r="D190" s="295">
        <f t="shared" si="8"/>
        <v>74.72</v>
      </c>
    </row>
    <row r="191" ht="20.1" customHeight="1" spans="1:4">
      <c r="A191" s="302" t="s">
        <v>329</v>
      </c>
      <c r="B191" s="294">
        <v>314</v>
      </c>
      <c r="C191" s="294">
        <v>0</v>
      </c>
      <c r="D191" s="295"/>
    </row>
    <row r="192" ht="20.1" customHeight="1" spans="1:4">
      <c r="A192" s="302" t="s">
        <v>330</v>
      </c>
      <c r="B192" s="294">
        <v>4340</v>
      </c>
      <c r="C192" s="294">
        <v>5641</v>
      </c>
      <c r="D192" s="295">
        <f t="shared" ref="D192:D198" si="9">B192/C192*100</f>
        <v>76.94</v>
      </c>
    </row>
    <row r="193" ht="20.1" customHeight="1" spans="1:4">
      <c r="A193" s="302" t="s">
        <v>331</v>
      </c>
      <c r="B193" s="294">
        <v>311</v>
      </c>
      <c r="C193" s="294">
        <v>25</v>
      </c>
      <c r="D193" s="295">
        <f t="shared" si="9"/>
        <v>1244</v>
      </c>
    </row>
    <row r="194" ht="20.1" customHeight="1" spans="1:4">
      <c r="A194" s="302" t="s">
        <v>332</v>
      </c>
      <c r="B194" s="294">
        <v>611</v>
      </c>
      <c r="C194" s="294">
        <v>689</v>
      </c>
      <c r="D194" s="295">
        <f t="shared" si="9"/>
        <v>88.68</v>
      </c>
    </row>
    <row r="195" ht="20.1" customHeight="1" spans="1:4">
      <c r="A195" s="302" t="s">
        <v>333</v>
      </c>
      <c r="B195" s="294">
        <v>81</v>
      </c>
      <c r="C195" s="294">
        <v>100</v>
      </c>
      <c r="D195" s="295">
        <f t="shared" si="9"/>
        <v>81</v>
      </c>
    </row>
    <row r="196" ht="20.1" customHeight="1" spans="1:4">
      <c r="A196" s="302" t="s">
        <v>334</v>
      </c>
      <c r="B196" s="294">
        <v>945</v>
      </c>
      <c r="C196" s="294">
        <v>930</v>
      </c>
      <c r="D196" s="295">
        <f t="shared" si="9"/>
        <v>101.61</v>
      </c>
    </row>
    <row r="197" ht="20.1" customHeight="1" spans="1:4">
      <c r="A197" s="302" t="s">
        <v>335</v>
      </c>
      <c r="B197" s="294">
        <v>2199</v>
      </c>
      <c r="C197" s="294">
        <v>2262</v>
      </c>
      <c r="D197" s="295">
        <f t="shared" si="9"/>
        <v>97.21</v>
      </c>
    </row>
    <row r="198" ht="20.1" customHeight="1" spans="1:4">
      <c r="A198" s="302" t="s">
        <v>336</v>
      </c>
      <c r="B198" s="294">
        <v>30</v>
      </c>
      <c r="C198" s="294">
        <v>40</v>
      </c>
      <c r="D198" s="295">
        <f t="shared" si="9"/>
        <v>75</v>
      </c>
    </row>
    <row r="199" ht="20.1" hidden="1" customHeight="1" spans="1:4">
      <c r="A199" s="302" t="s">
        <v>337</v>
      </c>
      <c r="B199" s="294">
        <v>0</v>
      </c>
      <c r="C199" s="294">
        <v>0</v>
      </c>
      <c r="D199" s="295"/>
    </row>
    <row r="200" ht="20.1" hidden="1" customHeight="1" spans="1:4">
      <c r="A200" s="302" t="s">
        <v>338</v>
      </c>
      <c r="B200" s="294">
        <v>0</v>
      </c>
      <c r="C200" s="294">
        <v>0</v>
      </c>
      <c r="D200" s="295"/>
    </row>
    <row r="201" ht="20.1" customHeight="1" spans="1:4">
      <c r="A201" s="302" t="s">
        <v>339</v>
      </c>
      <c r="B201" s="294">
        <v>784</v>
      </c>
      <c r="C201" s="294">
        <v>0</v>
      </c>
      <c r="D201" s="295"/>
    </row>
    <row r="202" ht="20.1" customHeight="1" spans="1:4">
      <c r="A202" s="302" t="s">
        <v>340</v>
      </c>
      <c r="B202" s="294">
        <v>335</v>
      </c>
      <c r="C202" s="294">
        <v>48</v>
      </c>
      <c r="D202" s="295">
        <f>B202/C202*100</f>
        <v>697.92</v>
      </c>
    </row>
    <row r="203" ht="20.1" customHeight="1" spans="1:4">
      <c r="A203" s="302" t="s">
        <v>341</v>
      </c>
      <c r="B203" s="294">
        <v>1109</v>
      </c>
      <c r="C203" s="294">
        <v>1453</v>
      </c>
      <c r="D203" s="295">
        <f t="shared" ref="D203:D207" si="10">B203/C203*100</f>
        <v>76.32</v>
      </c>
    </row>
    <row r="204" ht="20.1" customHeight="1" spans="1:4">
      <c r="A204" s="302" t="s">
        <v>342</v>
      </c>
      <c r="B204" s="294">
        <v>1788</v>
      </c>
      <c r="C204" s="294">
        <v>738</v>
      </c>
      <c r="D204" s="295">
        <f t="shared" si="10"/>
        <v>242.28</v>
      </c>
    </row>
    <row r="205" ht="20.1" customHeight="1" spans="1:4">
      <c r="A205" s="302" t="s">
        <v>343</v>
      </c>
      <c r="B205" s="294">
        <v>100</v>
      </c>
      <c r="C205" s="294">
        <v>350</v>
      </c>
      <c r="D205" s="295">
        <f t="shared" si="10"/>
        <v>28.57</v>
      </c>
    </row>
    <row r="206" ht="20.1" customHeight="1" spans="1:4">
      <c r="A206" s="302" t="s">
        <v>344</v>
      </c>
      <c r="B206" s="294">
        <v>1</v>
      </c>
      <c r="C206" s="294">
        <v>1</v>
      </c>
      <c r="D206" s="295">
        <f t="shared" si="10"/>
        <v>100</v>
      </c>
    </row>
    <row r="207" ht="20.1" customHeight="1" spans="1:4">
      <c r="A207" s="302" t="s">
        <v>345</v>
      </c>
      <c r="B207" s="294">
        <v>43</v>
      </c>
      <c r="C207" s="294">
        <v>40</v>
      </c>
      <c r="D207" s="295">
        <f t="shared" si="10"/>
        <v>107.5</v>
      </c>
    </row>
    <row r="208" ht="20.1" customHeight="1" spans="1:4">
      <c r="A208" s="302" t="s">
        <v>346</v>
      </c>
      <c r="B208" s="294">
        <v>0</v>
      </c>
      <c r="C208" s="294">
        <v>0</v>
      </c>
      <c r="D208" s="295"/>
    </row>
    <row r="209" ht="20.1" customHeight="1" spans="1:4">
      <c r="A209" s="302" t="s">
        <v>347</v>
      </c>
      <c r="B209" s="294">
        <v>0</v>
      </c>
      <c r="C209" s="294">
        <v>576</v>
      </c>
      <c r="D209" s="295">
        <f t="shared" ref="D209:D214" si="11">B209/C209*100</f>
        <v>0</v>
      </c>
    </row>
    <row r="210" ht="20.1" customHeight="1" spans="1:4">
      <c r="A210" s="302" t="s">
        <v>348</v>
      </c>
      <c r="B210" s="294">
        <v>1076</v>
      </c>
      <c r="C210" s="294">
        <v>2002</v>
      </c>
      <c r="D210" s="295">
        <f t="shared" si="11"/>
        <v>53.75</v>
      </c>
    </row>
    <row r="211" ht="20.1" customHeight="1" spans="1:4">
      <c r="A211" s="301" t="s">
        <v>120</v>
      </c>
      <c r="B211" s="294">
        <f>SUM(B212:B217)</f>
        <v>7174</v>
      </c>
      <c r="C211" s="294">
        <f>SUM(C212:C215)</f>
        <v>8596</v>
      </c>
      <c r="D211" s="295">
        <f t="shared" si="11"/>
        <v>83.46</v>
      </c>
    </row>
    <row r="212" ht="20.1" customHeight="1" spans="1:4">
      <c r="A212" s="302" t="s">
        <v>349</v>
      </c>
      <c r="B212" s="303">
        <v>1869</v>
      </c>
      <c r="C212" s="294">
        <v>1931</v>
      </c>
      <c r="D212" s="295">
        <f t="shared" si="11"/>
        <v>96.79</v>
      </c>
    </row>
    <row r="213" ht="20.1" customHeight="1" spans="1:4">
      <c r="A213" s="298" t="s">
        <v>350</v>
      </c>
      <c r="B213" s="294">
        <v>2060</v>
      </c>
      <c r="C213" s="294">
        <v>5345</v>
      </c>
      <c r="D213" s="295">
        <f t="shared" si="11"/>
        <v>38.54</v>
      </c>
    </row>
    <row r="214" ht="20.1" customHeight="1" spans="1:4">
      <c r="A214" s="304" t="s">
        <v>351</v>
      </c>
      <c r="B214" s="294">
        <v>595</v>
      </c>
      <c r="C214" s="294">
        <v>1320</v>
      </c>
      <c r="D214" s="295">
        <f t="shared" si="11"/>
        <v>45.08</v>
      </c>
    </row>
    <row r="215" ht="20.1" hidden="1" customHeight="1" spans="1:4">
      <c r="A215" s="302" t="s">
        <v>352</v>
      </c>
      <c r="B215" s="294">
        <v>0</v>
      </c>
      <c r="C215" s="294">
        <v>0</v>
      </c>
      <c r="D215" s="295"/>
    </row>
    <row r="216" ht="20.1" customHeight="1" spans="1:4">
      <c r="A216" s="302" t="s">
        <v>353</v>
      </c>
      <c r="B216" s="303">
        <v>2550</v>
      </c>
      <c r="C216" s="294">
        <v>0</v>
      </c>
      <c r="D216" s="295"/>
    </row>
    <row r="217" ht="20.1" customHeight="1" spans="1:4">
      <c r="A217" s="302" t="s">
        <v>354</v>
      </c>
      <c r="B217" s="294">
        <v>100</v>
      </c>
      <c r="C217" s="294">
        <v>0</v>
      </c>
      <c r="D217" s="295"/>
    </row>
    <row r="218" ht="20.1" customHeight="1" spans="1:4">
      <c r="A218" s="301" t="s">
        <v>121</v>
      </c>
      <c r="B218" s="294">
        <f>SUM(B219:B223)</f>
        <v>9315</v>
      </c>
      <c r="C218" s="294">
        <f>SUM(C219:C223)</f>
        <v>16383</v>
      </c>
      <c r="D218" s="295">
        <f>B218/C218*100</f>
        <v>56.86</v>
      </c>
    </row>
    <row r="219" ht="20.1" customHeight="1" spans="1:4">
      <c r="A219" s="302" t="s">
        <v>355</v>
      </c>
      <c r="B219" s="303">
        <v>419</v>
      </c>
      <c r="C219" s="294">
        <v>998</v>
      </c>
      <c r="D219" s="295">
        <f>B219/C219*100</f>
        <v>41.98</v>
      </c>
    </row>
    <row r="220" ht="20.1" customHeight="1" spans="1:4">
      <c r="A220" s="302" t="s">
        <v>356</v>
      </c>
      <c r="B220" s="303">
        <v>1080</v>
      </c>
      <c r="C220" s="294">
        <v>329</v>
      </c>
      <c r="D220" s="295">
        <f>B220/C220*100</f>
        <v>328.27</v>
      </c>
    </row>
    <row r="221" ht="20.1" customHeight="1" spans="1:4">
      <c r="A221" s="302" t="s">
        <v>357</v>
      </c>
      <c r="B221" s="303">
        <v>571</v>
      </c>
      <c r="C221" s="294">
        <v>820</v>
      </c>
      <c r="D221" s="295">
        <f>B221/C221*100</f>
        <v>69.63</v>
      </c>
    </row>
    <row r="222" ht="20.1" hidden="1" customHeight="1" spans="1:4">
      <c r="A222" s="304" t="s">
        <v>358</v>
      </c>
      <c r="B222" s="294">
        <v>0</v>
      </c>
      <c r="C222" s="294">
        <v>0</v>
      </c>
      <c r="D222" s="295"/>
    </row>
    <row r="223" ht="20.1" customHeight="1" spans="1:4">
      <c r="A223" s="305" t="s">
        <v>359</v>
      </c>
      <c r="B223" s="294">
        <v>7245</v>
      </c>
      <c r="C223" s="294">
        <v>14236</v>
      </c>
      <c r="D223" s="295">
        <f>B223/C223*100</f>
        <v>50.89</v>
      </c>
    </row>
    <row r="224" ht="20.1" customHeight="1" spans="1:4">
      <c r="A224" s="301" t="s">
        <v>122</v>
      </c>
      <c r="B224" s="294">
        <f>SUM(B225:B261)</f>
        <v>13774</v>
      </c>
      <c r="C224" s="294">
        <f>SUM(C225:C260)</f>
        <v>14541</v>
      </c>
      <c r="D224" s="295">
        <f>B224/C224*100</f>
        <v>94.73</v>
      </c>
    </row>
    <row r="225" ht="20.1" customHeight="1" spans="1:4">
      <c r="A225" s="302" t="s">
        <v>360</v>
      </c>
      <c r="B225" s="303">
        <v>515</v>
      </c>
      <c r="C225" s="294">
        <v>554</v>
      </c>
      <c r="D225" s="295">
        <f>B225/C225*100</f>
        <v>92.96</v>
      </c>
    </row>
    <row r="226" ht="20.1" hidden="1" customHeight="1" spans="1:4">
      <c r="A226" s="302" t="s">
        <v>361</v>
      </c>
      <c r="B226" s="294">
        <v>0</v>
      </c>
      <c r="C226" s="294">
        <v>0</v>
      </c>
      <c r="D226" s="295"/>
    </row>
    <row r="227" ht="20.1" customHeight="1" spans="1:4">
      <c r="A227" s="302" t="s">
        <v>362</v>
      </c>
      <c r="B227" s="299">
        <v>1433</v>
      </c>
      <c r="C227" s="294">
        <v>1693</v>
      </c>
      <c r="D227" s="295">
        <f>B227/C227*100</f>
        <v>84.64</v>
      </c>
    </row>
    <row r="228" ht="20.1" hidden="1" customHeight="1" spans="1:4">
      <c r="A228" s="298" t="s">
        <v>363</v>
      </c>
      <c r="B228" s="294">
        <v>0</v>
      </c>
      <c r="C228" s="294">
        <v>0</v>
      </c>
      <c r="D228" s="295" t="e">
        <f t="shared" ref="D228:D229" si="12">B228/C228*100</f>
        <v>#DIV/0!</v>
      </c>
    </row>
    <row r="229" ht="20.1" customHeight="1" spans="1:4">
      <c r="A229" s="302" t="s">
        <v>364</v>
      </c>
      <c r="B229" s="294">
        <v>0</v>
      </c>
      <c r="C229" s="294">
        <v>38</v>
      </c>
      <c r="D229" s="295">
        <f t="shared" si="12"/>
        <v>0</v>
      </c>
    </row>
    <row r="230" ht="20.1" customHeight="1" spans="1:4">
      <c r="A230" s="302" t="s">
        <v>365</v>
      </c>
      <c r="B230" s="299">
        <v>119</v>
      </c>
      <c r="C230" s="294">
        <v>0</v>
      </c>
      <c r="D230" s="295"/>
    </row>
    <row r="231" ht="20.1" customHeight="1" spans="1:4">
      <c r="A231" s="302" t="s">
        <v>366</v>
      </c>
      <c r="B231" s="299">
        <v>60</v>
      </c>
      <c r="C231" s="294">
        <v>0</v>
      </c>
      <c r="D231" s="295"/>
    </row>
    <row r="232" ht="20.1" customHeight="1" spans="1:4">
      <c r="A232" s="302" t="s">
        <v>367</v>
      </c>
      <c r="B232" s="299">
        <v>260</v>
      </c>
      <c r="C232" s="294">
        <v>0</v>
      </c>
      <c r="D232" s="295"/>
    </row>
    <row r="233" ht="20.1" customHeight="1" spans="1:4">
      <c r="A233" s="302" t="s">
        <v>368</v>
      </c>
      <c r="B233" s="299">
        <v>15</v>
      </c>
      <c r="C233" s="294">
        <v>0</v>
      </c>
      <c r="D233" s="295"/>
    </row>
    <row r="234" ht="20.1" hidden="1" customHeight="1" spans="1:4">
      <c r="A234" s="302" t="s">
        <v>369</v>
      </c>
      <c r="B234" s="294">
        <v>0</v>
      </c>
      <c r="C234" s="294">
        <v>0</v>
      </c>
      <c r="D234" s="295"/>
    </row>
    <row r="235" ht="20.1" hidden="1" customHeight="1" spans="1:4">
      <c r="A235" s="302" t="s">
        <v>370</v>
      </c>
      <c r="B235" s="294">
        <v>0</v>
      </c>
      <c r="C235" s="294">
        <v>0</v>
      </c>
      <c r="D235" s="295"/>
    </row>
    <row r="236" ht="20.1" hidden="1" customHeight="1" spans="1:4">
      <c r="A236" s="302" t="s">
        <v>371</v>
      </c>
      <c r="B236" s="294">
        <v>0</v>
      </c>
      <c r="C236" s="294">
        <v>0</v>
      </c>
      <c r="D236" s="295"/>
    </row>
    <row r="237" ht="20.1" customHeight="1" spans="1:4">
      <c r="A237" s="302" t="s">
        <v>372</v>
      </c>
      <c r="B237" s="294">
        <v>0</v>
      </c>
      <c r="C237" s="294">
        <v>100</v>
      </c>
      <c r="D237" s="295">
        <f>B237/C237*100</f>
        <v>0</v>
      </c>
    </row>
    <row r="238" ht="20.1" customHeight="1" spans="1:4">
      <c r="A238" s="302" t="s">
        <v>373</v>
      </c>
      <c r="B238" s="299">
        <v>196</v>
      </c>
      <c r="C238" s="294">
        <v>59</v>
      </c>
      <c r="D238" s="295">
        <f>B238/C238*100</f>
        <v>332.2</v>
      </c>
    </row>
    <row r="239" ht="20.1" customHeight="1" spans="1:4">
      <c r="A239" s="302" t="s">
        <v>374</v>
      </c>
      <c r="B239" s="299">
        <v>659</v>
      </c>
      <c r="C239" s="294">
        <v>911</v>
      </c>
      <c r="D239" s="295">
        <f>B239/C239*100</f>
        <v>72.34</v>
      </c>
    </row>
    <row r="240" ht="20.1" customHeight="1" spans="1:4">
      <c r="A240" s="302" t="s">
        <v>375</v>
      </c>
      <c r="B240" s="299">
        <v>6</v>
      </c>
      <c r="C240" s="294">
        <v>0</v>
      </c>
      <c r="D240" s="295"/>
    </row>
    <row r="241" ht="20.1" customHeight="1" spans="1:4">
      <c r="A241" s="302" t="s">
        <v>376</v>
      </c>
      <c r="B241" s="299">
        <v>1627</v>
      </c>
      <c r="C241" s="294">
        <v>2189</v>
      </c>
      <c r="D241" s="295">
        <f>B241/C241*100</f>
        <v>74.33</v>
      </c>
    </row>
    <row r="242" ht="20.1" hidden="1" customHeight="1" spans="1:4">
      <c r="A242" s="302" t="s">
        <v>377</v>
      </c>
      <c r="B242" s="294">
        <v>0</v>
      </c>
      <c r="C242" s="294">
        <v>0</v>
      </c>
      <c r="D242" s="295"/>
    </row>
    <row r="243" ht="20.1" customHeight="1" spans="1:4">
      <c r="A243" s="302" t="s">
        <v>378</v>
      </c>
      <c r="B243" s="299">
        <v>1118</v>
      </c>
      <c r="C243" s="294">
        <v>0</v>
      </c>
      <c r="D243" s="295"/>
    </row>
    <row r="244" ht="20.1" hidden="1" customHeight="1" spans="1:4">
      <c r="A244" s="302" t="s">
        <v>379</v>
      </c>
      <c r="B244" s="294">
        <v>0</v>
      </c>
      <c r="C244" s="294">
        <v>0</v>
      </c>
      <c r="D244" s="295"/>
    </row>
    <row r="245" ht="20.1" hidden="1" customHeight="1" spans="1:4">
      <c r="A245" s="302" t="s">
        <v>380</v>
      </c>
      <c r="B245" s="294">
        <v>0</v>
      </c>
      <c r="C245" s="294">
        <v>0</v>
      </c>
      <c r="D245" s="295"/>
    </row>
    <row r="246" ht="20.1" customHeight="1" spans="1:4">
      <c r="A246" s="302" t="s">
        <v>381</v>
      </c>
      <c r="B246" s="299">
        <v>627</v>
      </c>
      <c r="C246" s="294">
        <v>89</v>
      </c>
      <c r="D246" s="295">
        <f>B246/C246*100</f>
        <v>704.49</v>
      </c>
    </row>
    <row r="247" ht="20.1" customHeight="1" spans="1:4">
      <c r="A247" s="302" t="s">
        <v>382</v>
      </c>
      <c r="B247" s="299">
        <v>183</v>
      </c>
      <c r="C247" s="294">
        <v>319</v>
      </c>
      <c r="D247" s="295">
        <f>B247/C247*100</f>
        <v>57.37</v>
      </c>
    </row>
    <row r="248" ht="20.1" customHeight="1" spans="1:4">
      <c r="A248" s="302" t="s">
        <v>383</v>
      </c>
      <c r="B248" s="299">
        <v>41</v>
      </c>
      <c r="C248" s="294">
        <v>49</v>
      </c>
      <c r="D248" s="295">
        <f>B248/C248*100</f>
        <v>83.67</v>
      </c>
    </row>
    <row r="249" ht="20.1" customHeight="1" spans="1:4">
      <c r="A249" s="302" t="s">
        <v>384</v>
      </c>
      <c r="B249" s="299">
        <v>235</v>
      </c>
      <c r="C249" s="294">
        <v>317</v>
      </c>
      <c r="D249" s="295">
        <f t="shared" ref="D249:D252" si="13">B249/C249*100</f>
        <v>74.13</v>
      </c>
    </row>
    <row r="250" ht="20.1" customHeight="1" spans="1:4">
      <c r="A250" s="302" t="s">
        <v>385</v>
      </c>
      <c r="B250" s="299">
        <v>681</v>
      </c>
      <c r="C250" s="294">
        <v>875</v>
      </c>
      <c r="D250" s="295">
        <f t="shared" si="13"/>
        <v>77.83</v>
      </c>
    </row>
    <row r="251" ht="20.1" hidden="1" customHeight="1" spans="1:4">
      <c r="A251" s="302" t="s">
        <v>386</v>
      </c>
      <c r="B251" s="299">
        <v>0</v>
      </c>
      <c r="C251" s="299">
        <v>0</v>
      </c>
      <c r="D251" s="295" t="e">
        <f t="shared" si="13"/>
        <v>#DIV/0!</v>
      </c>
    </row>
    <row r="252" ht="20.1" customHeight="1" spans="1:4">
      <c r="A252" s="302" t="s">
        <v>387</v>
      </c>
      <c r="B252" s="294">
        <v>0</v>
      </c>
      <c r="C252" s="294">
        <v>100</v>
      </c>
      <c r="D252" s="295">
        <f t="shared" si="13"/>
        <v>0</v>
      </c>
    </row>
    <row r="253" ht="20.1" customHeight="1" spans="1:4">
      <c r="A253" s="302" t="s">
        <v>388</v>
      </c>
      <c r="B253" s="299">
        <v>200</v>
      </c>
      <c r="C253" s="294">
        <v>0</v>
      </c>
      <c r="D253" s="295"/>
    </row>
    <row r="254" ht="20.1" customHeight="1" spans="1:4">
      <c r="A254" s="302" t="s">
        <v>389</v>
      </c>
      <c r="B254" s="303">
        <v>147</v>
      </c>
      <c r="C254" s="294">
        <v>0</v>
      </c>
      <c r="D254" s="295"/>
    </row>
    <row r="255" ht="20.1" hidden="1" customHeight="1" spans="1:4">
      <c r="A255" s="302" t="s">
        <v>390</v>
      </c>
      <c r="B255" s="294">
        <v>0</v>
      </c>
      <c r="C255" s="294">
        <v>0</v>
      </c>
      <c r="D255" s="295"/>
    </row>
    <row r="256" ht="20.1" hidden="1" customHeight="1" spans="1:4">
      <c r="A256" s="302" t="s">
        <v>391</v>
      </c>
      <c r="B256" s="294">
        <v>0</v>
      </c>
      <c r="C256" s="294">
        <v>0</v>
      </c>
      <c r="D256" s="295"/>
    </row>
    <row r="257" ht="20.1" customHeight="1" spans="1:4">
      <c r="A257" s="302" t="s">
        <v>392</v>
      </c>
      <c r="B257" s="299">
        <v>1623</v>
      </c>
      <c r="C257" s="294">
        <v>3949</v>
      </c>
      <c r="D257" s="295">
        <f>B257/C257*100</f>
        <v>41.1</v>
      </c>
    </row>
    <row r="258" ht="20.1" customHeight="1" spans="1:4">
      <c r="A258" s="302" t="s">
        <v>393</v>
      </c>
      <c r="B258" s="299">
        <v>609</v>
      </c>
      <c r="C258" s="294">
        <v>0</v>
      </c>
      <c r="D258" s="295"/>
    </row>
    <row r="259" ht="20.1" customHeight="1" spans="1:4">
      <c r="A259" s="302" t="s">
        <v>394</v>
      </c>
      <c r="B259" s="299">
        <v>2090</v>
      </c>
      <c r="C259" s="294">
        <v>2099</v>
      </c>
      <c r="D259" s="295">
        <f>B259/C259*100</f>
        <v>99.57</v>
      </c>
    </row>
    <row r="260" ht="20.1" customHeight="1" spans="1:4">
      <c r="A260" s="302" t="s">
        <v>395</v>
      </c>
      <c r="B260" s="299">
        <v>1210</v>
      </c>
      <c r="C260" s="294">
        <v>1200</v>
      </c>
      <c r="D260" s="295">
        <f>B260/C260*100</f>
        <v>100.83</v>
      </c>
    </row>
    <row r="261" ht="20.1" customHeight="1" spans="1:4">
      <c r="A261" s="302" t="s">
        <v>396</v>
      </c>
      <c r="B261" s="299">
        <v>120</v>
      </c>
      <c r="C261" s="294">
        <v>0</v>
      </c>
      <c r="D261" s="295"/>
    </row>
    <row r="262" ht="20.1" customHeight="1" spans="1:4">
      <c r="A262" s="301" t="s">
        <v>123</v>
      </c>
      <c r="B262" s="294">
        <f>SUM(B263:B266)</f>
        <v>2184</v>
      </c>
      <c r="C262" s="294">
        <f>SUM(C263:C266)</f>
        <v>2098</v>
      </c>
      <c r="D262" s="295">
        <f>B262/C262*100</f>
        <v>104.1</v>
      </c>
    </row>
    <row r="263" ht="20.1" customHeight="1" spans="1:4">
      <c r="A263" s="302" t="s">
        <v>397</v>
      </c>
      <c r="B263" s="303">
        <v>1737</v>
      </c>
      <c r="C263" s="294">
        <v>1474</v>
      </c>
      <c r="D263" s="295">
        <f>B263/C263*100</f>
        <v>117.84</v>
      </c>
    </row>
    <row r="264" ht="20.1" customHeight="1" spans="1:4">
      <c r="A264" s="302" t="s">
        <v>398</v>
      </c>
      <c r="B264" s="303">
        <v>427</v>
      </c>
      <c r="C264" s="294">
        <v>584</v>
      </c>
      <c r="D264" s="295">
        <f>B264/C264*100</f>
        <v>73.12</v>
      </c>
    </row>
    <row r="265" ht="20.1" hidden="1" customHeight="1" spans="1:4">
      <c r="A265" s="302" t="s">
        <v>399</v>
      </c>
      <c r="B265" s="294">
        <v>0</v>
      </c>
      <c r="C265" s="294">
        <v>0</v>
      </c>
      <c r="D265" s="295" t="e">
        <f t="shared" ref="D265:D269" si="14">B265/C265*100</f>
        <v>#DIV/0!</v>
      </c>
    </row>
    <row r="266" ht="20.1" customHeight="1" spans="1:4">
      <c r="A266" s="302" t="s">
        <v>400</v>
      </c>
      <c r="B266" s="294">
        <v>20</v>
      </c>
      <c r="C266" s="294">
        <v>40</v>
      </c>
      <c r="D266" s="295">
        <f t="shared" si="14"/>
        <v>50</v>
      </c>
    </row>
    <row r="267" ht="20.1" customHeight="1" spans="1:4">
      <c r="A267" s="301" t="s">
        <v>401</v>
      </c>
      <c r="B267" s="294">
        <f>SUM(B268:B269)</f>
        <v>145</v>
      </c>
      <c r="C267" s="294">
        <f>SUM(C268:C269)</f>
        <v>282</v>
      </c>
      <c r="D267" s="295">
        <f t="shared" si="14"/>
        <v>51.42</v>
      </c>
    </row>
    <row r="268" ht="20.1" customHeight="1" spans="1:4">
      <c r="A268" s="302" t="s">
        <v>402</v>
      </c>
      <c r="B268" s="299">
        <v>145</v>
      </c>
      <c r="C268" s="294">
        <v>222</v>
      </c>
      <c r="D268" s="295">
        <f t="shared" si="14"/>
        <v>65.32</v>
      </c>
    </row>
    <row r="269" ht="20.1" customHeight="1" spans="1:4">
      <c r="A269" s="302" t="s">
        <v>403</v>
      </c>
      <c r="B269" s="299">
        <v>0</v>
      </c>
      <c r="C269" s="294">
        <v>60</v>
      </c>
      <c r="D269" s="295">
        <f t="shared" si="14"/>
        <v>0</v>
      </c>
    </row>
    <row r="270" ht="20.1" customHeight="1" spans="1:4">
      <c r="A270" s="301" t="s">
        <v>404</v>
      </c>
      <c r="B270" s="299">
        <f>B271</f>
        <v>30</v>
      </c>
      <c r="C270" s="294">
        <v>0</v>
      </c>
      <c r="D270" s="295"/>
    </row>
    <row r="271" ht="20.1" customHeight="1" spans="1:4">
      <c r="A271" s="302" t="s">
        <v>405</v>
      </c>
      <c r="B271" s="299">
        <v>30</v>
      </c>
      <c r="C271" s="294">
        <v>0</v>
      </c>
      <c r="D271" s="295"/>
    </row>
    <row r="272" ht="20.1" customHeight="1" spans="1:4">
      <c r="A272" s="301" t="s">
        <v>406</v>
      </c>
      <c r="B272" s="294">
        <f>SUM(B273:B280)</f>
        <v>1501</v>
      </c>
      <c r="C272" s="294">
        <f>SUM(C273:C280)</f>
        <v>2153</v>
      </c>
      <c r="D272" s="295">
        <f>B272/C272*100</f>
        <v>69.72</v>
      </c>
    </row>
    <row r="273" ht="20.1" customHeight="1" spans="1:4">
      <c r="A273" s="302" t="s">
        <v>407</v>
      </c>
      <c r="B273" s="299">
        <v>769</v>
      </c>
      <c r="C273" s="294">
        <v>1199</v>
      </c>
      <c r="D273" s="295">
        <f>B273/C273*100</f>
        <v>64.14</v>
      </c>
    </row>
    <row r="274" ht="20.1" customHeight="1" spans="1:4">
      <c r="A274" s="305" t="s">
        <v>323</v>
      </c>
      <c r="B274" s="299">
        <v>625</v>
      </c>
      <c r="C274" s="294">
        <v>866</v>
      </c>
      <c r="D274" s="295">
        <f>B274/C274*100</f>
        <v>72.17</v>
      </c>
    </row>
    <row r="275" ht="20.1" hidden="1" customHeight="1" spans="1:4">
      <c r="A275" s="304" t="s">
        <v>408</v>
      </c>
      <c r="B275" s="294">
        <v>0</v>
      </c>
      <c r="C275" s="294"/>
      <c r="D275" s="295"/>
    </row>
    <row r="276" ht="20.1" customHeight="1" spans="1:4">
      <c r="A276" s="305" t="s">
        <v>409</v>
      </c>
      <c r="B276" s="299">
        <v>33</v>
      </c>
      <c r="C276" s="294">
        <v>14</v>
      </c>
      <c r="D276" s="295">
        <f t="shared" ref="D276:D282" si="15">B276/C276*100</f>
        <v>235.71</v>
      </c>
    </row>
    <row r="277" ht="20.1" customHeight="1" spans="1:4">
      <c r="A277" s="305" t="s">
        <v>410</v>
      </c>
      <c r="B277" s="299">
        <v>74</v>
      </c>
      <c r="C277" s="294">
        <v>74</v>
      </c>
      <c r="D277" s="295">
        <f t="shared" si="15"/>
        <v>100</v>
      </c>
    </row>
    <row r="278" ht="20.1" hidden="1" customHeight="1" spans="1:4">
      <c r="A278" s="302" t="s">
        <v>411</v>
      </c>
      <c r="B278" s="294">
        <v>0</v>
      </c>
      <c r="C278" s="294">
        <v>0</v>
      </c>
      <c r="D278" s="295"/>
    </row>
    <row r="279" ht="20.1" hidden="1" customHeight="1" spans="1:4">
      <c r="A279" s="304" t="s">
        <v>412</v>
      </c>
      <c r="B279" s="294"/>
      <c r="C279" s="294"/>
      <c r="D279" s="295"/>
    </row>
    <row r="280" ht="20.1" hidden="1" customHeight="1" spans="1:4">
      <c r="A280" s="302" t="s">
        <v>413</v>
      </c>
      <c r="B280" s="294">
        <v>0</v>
      </c>
      <c r="C280" s="294">
        <v>0</v>
      </c>
      <c r="D280" s="295"/>
    </row>
    <row r="281" ht="20.1" customHeight="1" spans="1:4">
      <c r="A281" s="306" t="s">
        <v>127</v>
      </c>
      <c r="B281" s="294">
        <f>SUM(B282:B284)</f>
        <v>2445</v>
      </c>
      <c r="C281" s="294">
        <f>SUM(C282:C284)</f>
        <v>1900</v>
      </c>
      <c r="D281" s="295">
        <f t="shared" si="15"/>
        <v>128.68</v>
      </c>
    </row>
    <row r="282" ht="20.1" customHeight="1" spans="1:4">
      <c r="A282" s="306" t="s">
        <v>414</v>
      </c>
      <c r="B282" s="303">
        <v>2445</v>
      </c>
      <c r="C282" s="294">
        <v>1900</v>
      </c>
      <c r="D282" s="295">
        <f t="shared" si="15"/>
        <v>128.68</v>
      </c>
    </row>
    <row r="283" ht="20.1" hidden="1" customHeight="1" spans="1:4">
      <c r="A283" s="306" t="s">
        <v>415</v>
      </c>
      <c r="B283" s="294">
        <v>0</v>
      </c>
      <c r="C283" s="294">
        <v>0</v>
      </c>
      <c r="D283" s="295"/>
    </row>
    <row r="284" ht="20.1" hidden="1" customHeight="1" spans="1:4">
      <c r="A284" s="306" t="s">
        <v>416</v>
      </c>
      <c r="B284" s="294">
        <v>0</v>
      </c>
      <c r="C284" s="294">
        <v>0</v>
      </c>
      <c r="D284" s="295"/>
    </row>
    <row r="285" ht="20.1" customHeight="1" spans="1:4">
      <c r="A285" s="307" t="s">
        <v>417</v>
      </c>
      <c r="B285" s="294">
        <f>SUM(B286:B289)</f>
        <v>505</v>
      </c>
      <c r="C285" s="294">
        <f>SUM(C286:C289)</f>
        <v>410</v>
      </c>
      <c r="D285" s="295">
        <f>B285/C285*100</f>
        <v>123.17</v>
      </c>
    </row>
    <row r="286" ht="20.1" hidden="1" customHeight="1" spans="1:4">
      <c r="A286" s="302" t="s">
        <v>321</v>
      </c>
      <c r="B286" s="299"/>
      <c r="C286" s="294"/>
      <c r="D286" s="295"/>
    </row>
    <row r="287" ht="20.1" customHeight="1" spans="1:4">
      <c r="A287" s="302" t="s">
        <v>418</v>
      </c>
      <c r="B287" s="299">
        <v>210</v>
      </c>
      <c r="C287" s="294">
        <v>210</v>
      </c>
      <c r="D287" s="295">
        <f>B287/C287*100</f>
        <v>100</v>
      </c>
    </row>
    <row r="288" ht="20.1" customHeight="1" spans="1:4">
      <c r="A288" s="302" t="s">
        <v>419</v>
      </c>
      <c r="B288" s="299">
        <v>153</v>
      </c>
      <c r="C288" s="294">
        <v>200</v>
      </c>
      <c r="D288" s="295">
        <f>B288/C288*100</f>
        <v>76.5</v>
      </c>
    </row>
    <row r="289" ht="20.1" customHeight="1" spans="1:4">
      <c r="A289" s="302" t="s">
        <v>420</v>
      </c>
      <c r="B289" s="299">
        <v>142</v>
      </c>
      <c r="C289" s="294">
        <v>0</v>
      </c>
      <c r="D289" s="295"/>
    </row>
    <row r="290" ht="20.1" customHeight="1" spans="1:4">
      <c r="A290" s="307" t="s">
        <v>129</v>
      </c>
      <c r="B290" s="294">
        <f>SUM(B291:B304)</f>
        <v>2042</v>
      </c>
      <c r="C290" s="294">
        <f>SUM(C291:C304)</f>
        <v>2416</v>
      </c>
      <c r="D290" s="295">
        <f>B290/C290*100</f>
        <v>84.52</v>
      </c>
    </row>
    <row r="291" ht="20.1" customHeight="1" spans="1:4">
      <c r="A291" s="302" t="s">
        <v>321</v>
      </c>
      <c r="B291" s="299">
        <v>320</v>
      </c>
      <c r="C291" s="294">
        <v>449</v>
      </c>
      <c r="D291" s="295">
        <f>B291/C291*100</f>
        <v>71.27</v>
      </c>
    </row>
    <row r="292" ht="20.1" hidden="1" customHeight="1" spans="1:4">
      <c r="A292" s="298" t="s">
        <v>421</v>
      </c>
      <c r="B292" s="294">
        <v>0</v>
      </c>
      <c r="C292" s="294">
        <v>0</v>
      </c>
      <c r="D292" s="295" t="e">
        <f t="shared" ref="D292:D294" si="16">B292/C292*100</f>
        <v>#DIV/0!</v>
      </c>
    </row>
    <row r="293" ht="20.1" customHeight="1" spans="1:4">
      <c r="A293" s="302" t="s">
        <v>422</v>
      </c>
      <c r="B293" s="299">
        <v>398</v>
      </c>
      <c r="C293" s="294">
        <v>348</v>
      </c>
      <c r="D293" s="295">
        <f t="shared" si="16"/>
        <v>114.37</v>
      </c>
    </row>
    <row r="294" ht="20.1" customHeight="1" spans="1:4">
      <c r="A294" s="302" t="s">
        <v>230</v>
      </c>
      <c r="B294" s="299">
        <v>128</v>
      </c>
      <c r="C294" s="294">
        <v>131</v>
      </c>
      <c r="D294" s="295">
        <f t="shared" si="16"/>
        <v>97.71</v>
      </c>
    </row>
    <row r="295" ht="20.1" hidden="1" customHeight="1" spans="1:4">
      <c r="A295" s="302" t="s">
        <v>423</v>
      </c>
      <c r="B295" s="294">
        <v>0</v>
      </c>
      <c r="C295" s="294">
        <v>0</v>
      </c>
      <c r="D295" s="295"/>
    </row>
    <row r="296" ht="20.1" customHeight="1" spans="1:4">
      <c r="A296" s="308" t="s">
        <v>424</v>
      </c>
      <c r="B296" s="294">
        <v>0</v>
      </c>
      <c r="C296" s="294">
        <v>304</v>
      </c>
      <c r="D296" s="295">
        <f>B296/C296*100</f>
        <v>0</v>
      </c>
    </row>
    <row r="297" ht="20.1" customHeight="1" spans="1:4">
      <c r="A297" s="302" t="s">
        <v>425</v>
      </c>
      <c r="B297" s="299">
        <v>971</v>
      </c>
      <c r="C297" s="294">
        <v>967</v>
      </c>
      <c r="D297" s="295">
        <f>B297/C297*100</f>
        <v>100.41</v>
      </c>
    </row>
    <row r="298" ht="20.1" customHeight="1" spans="1:4">
      <c r="A298" s="302" t="s">
        <v>426</v>
      </c>
      <c r="B298" s="299">
        <v>152</v>
      </c>
      <c r="C298" s="294">
        <v>128</v>
      </c>
      <c r="D298" s="295">
        <f>B298/C298*100</f>
        <v>118.75</v>
      </c>
    </row>
    <row r="299" ht="20.1" customHeight="1" spans="1:4">
      <c r="A299" s="302" t="s">
        <v>230</v>
      </c>
      <c r="B299" s="299">
        <v>35</v>
      </c>
      <c r="C299" s="294">
        <v>39</v>
      </c>
      <c r="D299" s="295">
        <f>B299/C299*100</f>
        <v>89.74</v>
      </c>
    </row>
    <row r="300" ht="20.1" hidden="1" customHeight="1" spans="1:4">
      <c r="A300" s="302" t="s">
        <v>427</v>
      </c>
      <c r="B300" s="294">
        <v>0</v>
      </c>
      <c r="C300" s="294">
        <v>0</v>
      </c>
      <c r="D300" s="295"/>
    </row>
    <row r="301" ht="20.1" customHeight="1" spans="1:4">
      <c r="A301" s="302" t="s">
        <v>428</v>
      </c>
      <c r="B301" s="299">
        <v>38</v>
      </c>
      <c r="C301" s="294">
        <v>50</v>
      </c>
      <c r="D301" s="295">
        <f>B301/C301*100</f>
        <v>76</v>
      </c>
    </row>
    <row r="302" ht="20.1" hidden="1" customHeight="1" spans="1:4">
      <c r="A302" s="302" t="s">
        <v>429</v>
      </c>
      <c r="B302" s="294">
        <v>0</v>
      </c>
      <c r="C302" s="294">
        <v>0</v>
      </c>
      <c r="D302" s="295"/>
    </row>
    <row r="303" ht="20.1" hidden="1" customHeight="1" spans="1:4">
      <c r="A303" s="298" t="s">
        <v>430</v>
      </c>
      <c r="B303" s="294">
        <v>0</v>
      </c>
      <c r="C303" s="294">
        <v>0</v>
      </c>
      <c r="D303" s="295"/>
    </row>
    <row r="304" ht="20.1" hidden="1" customHeight="1" spans="1:4">
      <c r="A304" s="302" t="s">
        <v>431</v>
      </c>
      <c r="B304" s="294">
        <v>0</v>
      </c>
      <c r="C304" s="294">
        <v>0</v>
      </c>
      <c r="D304" s="295"/>
    </row>
    <row r="305" ht="20.1" customHeight="1" spans="1:4">
      <c r="A305" s="307" t="s">
        <v>432</v>
      </c>
      <c r="B305" s="299">
        <f>B306</f>
        <v>4462</v>
      </c>
      <c r="C305" s="294">
        <v>4782</v>
      </c>
      <c r="D305" s="295">
        <f>B305/C305*100</f>
        <v>93.31</v>
      </c>
    </row>
    <row r="306" ht="20.1" customHeight="1" spans="1:4">
      <c r="A306" s="302" t="s">
        <v>433</v>
      </c>
      <c r="B306" s="299">
        <v>4462</v>
      </c>
      <c r="C306" s="294">
        <v>4782</v>
      </c>
      <c r="D306" s="295">
        <f>B306/C306*100</f>
        <v>93.31</v>
      </c>
    </row>
    <row r="307" ht="20.1" customHeight="1" spans="1:4">
      <c r="A307" s="307" t="s">
        <v>434</v>
      </c>
      <c r="B307" s="294">
        <f>SUM(B308:B309)</f>
        <v>14138</v>
      </c>
      <c r="C307" s="294">
        <f>SUM(C308:C309)</f>
        <v>11675</v>
      </c>
      <c r="D307" s="295">
        <f>B307/C307*100</f>
        <v>121.1</v>
      </c>
    </row>
    <row r="308" ht="20.1" customHeight="1" spans="1:4">
      <c r="A308" s="302" t="s">
        <v>435</v>
      </c>
      <c r="B308" s="299">
        <v>14138</v>
      </c>
      <c r="C308" s="294">
        <v>11549</v>
      </c>
      <c r="D308" s="295">
        <f>B308/C308*100</f>
        <v>122.42</v>
      </c>
    </row>
    <row r="309" ht="20.1" customHeight="1" spans="1:4">
      <c r="A309" s="302" t="s">
        <v>436</v>
      </c>
      <c r="B309" s="294">
        <v>0</v>
      </c>
      <c r="C309" s="294">
        <v>126</v>
      </c>
      <c r="D309" s="295">
        <f>B309/C309*100</f>
        <v>0</v>
      </c>
    </row>
    <row r="310" ht="20.1" customHeight="1" spans="1:4">
      <c r="A310" s="180" t="s">
        <v>437</v>
      </c>
      <c r="B310" s="294">
        <f>B311</f>
        <v>0</v>
      </c>
      <c r="C310" s="294">
        <v>0</v>
      </c>
      <c r="D310" s="295"/>
    </row>
    <row r="311" ht="20.1" customHeight="1" spans="1:4">
      <c r="A311" s="302" t="s">
        <v>438</v>
      </c>
      <c r="B311" s="294">
        <v>0</v>
      </c>
      <c r="C311" s="294">
        <v>0</v>
      </c>
      <c r="D311" s="295"/>
    </row>
    <row r="312" ht="20.1" customHeight="1" spans="1:4">
      <c r="A312" s="180" t="s">
        <v>439</v>
      </c>
      <c r="B312" s="294">
        <f>B313</f>
        <v>30</v>
      </c>
      <c r="C312" s="294">
        <v>0</v>
      </c>
      <c r="D312" s="295"/>
    </row>
    <row r="313" ht="20.1" customHeight="1" spans="1:4">
      <c r="A313" s="309" t="s">
        <v>440</v>
      </c>
      <c r="B313" s="294">
        <v>30</v>
      </c>
      <c r="C313" s="294">
        <v>0</v>
      </c>
      <c r="D313" s="295"/>
    </row>
    <row r="314" ht="20.1" customHeight="1" spans="1:4">
      <c r="A314" s="180" t="s">
        <v>441</v>
      </c>
      <c r="B314" s="294">
        <f>SUM(B315:B317)</f>
        <v>7995</v>
      </c>
      <c r="C314" s="294">
        <v>6946</v>
      </c>
      <c r="D314" s="295">
        <f>B314/C314*100</f>
        <v>115.1</v>
      </c>
    </row>
    <row r="315" ht="20.1" customHeight="1" spans="1:4">
      <c r="A315" s="309" t="s">
        <v>442</v>
      </c>
      <c r="B315" s="299">
        <v>7863</v>
      </c>
      <c r="C315" s="294">
        <v>6946</v>
      </c>
      <c r="D315" s="295">
        <f>B315/C315*100</f>
        <v>113.2</v>
      </c>
    </row>
    <row r="316" ht="20.1" customHeight="1" spans="1:4">
      <c r="A316" s="309" t="s">
        <v>443</v>
      </c>
      <c r="B316" s="299">
        <v>132</v>
      </c>
      <c r="C316" s="294">
        <v>0</v>
      </c>
      <c r="D316" s="295"/>
    </row>
    <row r="317" ht="20.1" customHeight="1" spans="1:4">
      <c r="A317" s="309" t="s">
        <v>444</v>
      </c>
      <c r="B317" s="299">
        <v>0</v>
      </c>
      <c r="C317" s="294">
        <v>0</v>
      </c>
      <c r="D317" s="295"/>
    </row>
    <row r="318" spans="1:4">
      <c r="A318" s="310" t="s">
        <v>135</v>
      </c>
      <c r="B318" s="294">
        <f>B5+B72+B73+B74+B88+B107+B113+B130+B186+B211+B218+B224+B262+B267+B270+B272+B281+B285+B290+B305+B307+B310+B312+B314</f>
        <v>236089</v>
      </c>
      <c r="C318" s="294">
        <v>251879</v>
      </c>
      <c r="D318" s="295">
        <f>B318/C318*100</f>
        <v>93.73</v>
      </c>
    </row>
    <row r="319" spans="1:4">
      <c r="A319" s="311" t="s">
        <v>136</v>
      </c>
      <c r="B319" s="294">
        <v>2752</v>
      </c>
      <c r="C319" s="294">
        <v>2403</v>
      </c>
      <c r="D319" s="295">
        <f>B319/C319*100</f>
        <v>114.52</v>
      </c>
    </row>
    <row r="320" spans="1:4">
      <c r="A320" s="311" t="s">
        <v>137</v>
      </c>
      <c r="B320" s="294">
        <f>B325+B332+B321+B333+B327</f>
        <v>9668</v>
      </c>
      <c r="C320" s="294">
        <f>C325+C332+C3273+C321+C333+C327</f>
        <v>26336</v>
      </c>
      <c r="D320" s="295">
        <f>B320/C320*100</f>
        <v>36.71</v>
      </c>
    </row>
    <row r="321" spans="1:4">
      <c r="A321" s="312" t="s">
        <v>138</v>
      </c>
      <c r="B321" s="294"/>
      <c r="C321" s="294">
        <f>C322+C323+C324</f>
        <v>0</v>
      </c>
      <c r="D321" s="295"/>
    </row>
    <row r="322" spans="1:4">
      <c r="A322" s="312" t="s">
        <v>445</v>
      </c>
      <c r="B322" s="313"/>
      <c r="C322" s="294"/>
      <c r="D322" s="295"/>
    </row>
    <row r="323" spans="1:4">
      <c r="A323" s="314" t="s">
        <v>446</v>
      </c>
      <c r="B323" s="313"/>
      <c r="C323" s="294"/>
      <c r="D323" s="295"/>
    </row>
    <row r="324" spans="1:4">
      <c r="A324" s="314" t="s">
        <v>447</v>
      </c>
      <c r="B324" s="294"/>
      <c r="C324" s="294"/>
      <c r="D324" s="295"/>
    </row>
    <row r="325" spans="1:4">
      <c r="A325" s="312" t="s">
        <v>142</v>
      </c>
      <c r="B325" s="294">
        <v>9668</v>
      </c>
      <c r="C325" s="294">
        <v>8436</v>
      </c>
      <c r="D325" s="295">
        <f>B325/C325*100</f>
        <v>114.6</v>
      </c>
    </row>
    <row r="326" spans="1:4">
      <c r="A326" s="315" t="s">
        <v>143</v>
      </c>
      <c r="B326" s="294"/>
      <c r="C326" s="294"/>
      <c r="D326" s="295"/>
    </row>
    <row r="327" spans="1:4">
      <c r="A327" s="314" t="s">
        <v>144</v>
      </c>
      <c r="B327" s="294"/>
      <c r="C327" s="294"/>
      <c r="D327" s="295"/>
    </row>
    <row r="328" spans="1:4">
      <c r="A328" s="312" t="s">
        <v>145</v>
      </c>
      <c r="B328" s="294"/>
      <c r="C328" s="294"/>
      <c r="D328" s="295"/>
    </row>
    <row r="329" spans="1:4">
      <c r="A329" s="316" t="s">
        <v>146</v>
      </c>
      <c r="B329" s="294"/>
      <c r="C329" s="294"/>
      <c r="D329" s="295"/>
    </row>
    <row r="330" spans="1:4">
      <c r="A330" s="316" t="s">
        <v>147</v>
      </c>
      <c r="B330" s="294"/>
      <c r="C330" s="294"/>
      <c r="D330" s="295"/>
    </row>
    <row r="331" spans="1:4">
      <c r="A331" s="316" t="s">
        <v>148</v>
      </c>
      <c r="B331" s="294"/>
      <c r="C331" s="294"/>
      <c r="D331" s="295"/>
    </row>
    <row r="332" spans="1:4">
      <c r="A332" s="316" t="s">
        <v>149</v>
      </c>
      <c r="B332" s="294">
        <v>0</v>
      </c>
      <c r="C332" s="294">
        <v>17900</v>
      </c>
      <c r="D332" s="295">
        <f>B332/C332*100</f>
        <v>0</v>
      </c>
    </row>
    <row r="333" spans="1:4">
      <c r="A333" s="317" t="s">
        <v>150</v>
      </c>
      <c r="B333" s="294"/>
      <c r="C333" s="294"/>
      <c r="D333" s="295"/>
    </row>
    <row r="334" spans="1:4">
      <c r="A334" s="310" t="s">
        <v>151</v>
      </c>
      <c r="B334" s="294">
        <f>B318+B320+B319</f>
        <v>248509</v>
      </c>
      <c r="C334" s="294">
        <f>C318+C320+C319</f>
        <v>280618</v>
      </c>
      <c r="D334" s="295">
        <f>B334/C334*100</f>
        <v>88.56</v>
      </c>
    </row>
    <row r="336" ht="80.45" customHeight="1" spans="1:4">
      <c r="A336" s="229" t="s">
        <v>448</v>
      </c>
      <c r="B336" s="318"/>
      <c r="C336" s="318"/>
      <c r="D336" s="318"/>
    </row>
  </sheetData>
  <autoFilter xmlns:etc="http://www.wps.cn/officeDocument/2017/etCustomData" ref="A4:D334" etc:filterBottomFollowUsedRange="0">
    <extLst/>
  </autoFilter>
  <mergeCells count="2">
    <mergeCell ref="A2:D2"/>
    <mergeCell ref="A336:D336"/>
  </mergeCells>
  <pageMargins left="0.708661417322835" right="0.708661417322835" top="0.748031496062992" bottom="0.748031496062992" header="0.31496062992126" footer="0.31496062992126"/>
  <pageSetup paperSize="9" scale="91" fitToHeight="0" orientation="portrait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B23" sqref="B23"/>
    </sheetView>
  </sheetViews>
  <sheetFormatPr defaultColWidth="9" defaultRowHeight="11.25"/>
  <cols>
    <col min="1" max="1" width="37.625" style="271" customWidth="1"/>
    <col min="2" max="2" width="11.125" style="272" customWidth="1"/>
    <col min="3" max="3" width="14.875" style="272" customWidth="1"/>
    <col min="4" max="4" width="15.5" style="272" customWidth="1"/>
    <col min="5" max="5" width="20.75" style="271" customWidth="1"/>
    <col min="6" max="246" width="9" style="271"/>
    <col min="247" max="247" width="20.125" style="271" customWidth="1"/>
    <col min="248" max="248" width="9.625" style="271" customWidth="1"/>
    <col min="249" max="249" width="8.625" style="271" customWidth="1"/>
    <col min="250" max="250" width="8.875" style="271" customWidth="1"/>
    <col min="251" max="253" width="7.625" style="271" customWidth="1"/>
    <col min="254" max="254" width="8.125" style="271" customWidth="1"/>
    <col min="255" max="255" width="7.625" style="271" customWidth="1"/>
    <col min="256" max="256" width="9" style="271" customWidth="1"/>
    <col min="257" max="502" width="9" style="271"/>
    <col min="503" max="503" width="20.125" style="271" customWidth="1"/>
    <col min="504" max="504" width="9.625" style="271" customWidth="1"/>
    <col min="505" max="505" width="8.625" style="271" customWidth="1"/>
    <col min="506" max="506" width="8.875" style="271" customWidth="1"/>
    <col min="507" max="509" width="7.625" style="271" customWidth="1"/>
    <col min="510" max="510" width="8.125" style="271" customWidth="1"/>
    <col min="511" max="511" width="7.625" style="271" customWidth="1"/>
    <col min="512" max="512" width="9" style="271" customWidth="1"/>
    <col min="513" max="758" width="9" style="271"/>
    <col min="759" max="759" width="20.125" style="271" customWidth="1"/>
    <col min="760" max="760" width="9.625" style="271" customWidth="1"/>
    <col min="761" max="761" width="8.625" style="271" customWidth="1"/>
    <col min="762" max="762" width="8.875" style="271" customWidth="1"/>
    <col min="763" max="765" width="7.625" style="271" customWidth="1"/>
    <col min="766" max="766" width="8.125" style="271" customWidth="1"/>
    <col min="767" max="767" width="7.625" style="271" customWidth="1"/>
    <col min="768" max="768" width="9" style="271" customWidth="1"/>
    <col min="769" max="1014" width="9" style="271"/>
    <col min="1015" max="1015" width="20.125" style="271" customWidth="1"/>
    <col min="1016" max="1016" width="9.625" style="271" customWidth="1"/>
    <col min="1017" max="1017" width="8.625" style="271" customWidth="1"/>
    <col min="1018" max="1018" width="8.875" style="271" customWidth="1"/>
    <col min="1019" max="1021" width="7.625" style="271" customWidth="1"/>
    <col min="1022" max="1022" width="8.125" style="271" customWidth="1"/>
    <col min="1023" max="1023" width="7.625" style="271" customWidth="1"/>
    <col min="1024" max="1024" width="9" style="271" customWidth="1"/>
    <col min="1025" max="1270" width="9" style="271"/>
    <col min="1271" max="1271" width="20.125" style="271" customWidth="1"/>
    <col min="1272" max="1272" width="9.625" style="271" customWidth="1"/>
    <col min="1273" max="1273" width="8.625" style="271" customWidth="1"/>
    <col min="1274" max="1274" width="8.875" style="271" customWidth="1"/>
    <col min="1275" max="1277" width="7.625" style="271" customWidth="1"/>
    <col min="1278" max="1278" width="8.125" style="271" customWidth="1"/>
    <col min="1279" max="1279" width="7.625" style="271" customWidth="1"/>
    <col min="1280" max="1280" width="9" style="271" customWidth="1"/>
    <col min="1281" max="1526" width="9" style="271"/>
    <col min="1527" max="1527" width="20.125" style="271" customWidth="1"/>
    <col min="1528" max="1528" width="9.625" style="271" customWidth="1"/>
    <col min="1529" max="1529" width="8.625" style="271" customWidth="1"/>
    <col min="1530" max="1530" width="8.875" style="271" customWidth="1"/>
    <col min="1531" max="1533" width="7.625" style="271" customWidth="1"/>
    <col min="1534" max="1534" width="8.125" style="271" customWidth="1"/>
    <col min="1535" max="1535" width="7.625" style="271" customWidth="1"/>
    <col min="1536" max="1536" width="9" style="271" customWidth="1"/>
    <col min="1537" max="1782" width="9" style="271"/>
    <col min="1783" max="1783" width="20.125" style="271" customWidth="1"/>
    <col min="1784" max="1784" width="9.625" style="271" customWidth="1"/>
    <col min="1785" max="1785" width="8.625" style="271" customWidth="1"/>
    <col min="1786" max="1786" width="8.875" style="271" customWidth="1"/>
    <col min="1787" max="1789" width="7.625" style="271" customWidth="1"/>
    <col min="1790" max="1790" width="8.125" style="271" customWidth="1"/>
    <col min="1791" max="1791" width="7.625" style="271" customWidth="1"/>
    <col min="1792" max="1792" width="9" style="271" customWidth="1"/>
    <col min="1793" max="2038" width="9" style="271"/>
    <col min="2039" max="2039" width="20.125" style="271" customWidth="1"/>
    <col min="2040" max="2040" width="9.625" style="271" customWidth="1"/>
    <col min="2041" max="2041" width="8.625" style="271" customWidth="1"/>
    <col min="2042" max="2042" width="8.875" style="271" customWidth="1"/>
    <col min="2043" max="2045" width="7.625" style="271" customWidth="1"/>
    <col min="2046" max="2046" width="8.125" style="271" customWidth="1"/>
    <col min="2047" max="2047" width="7.625" style="271" customWidth="1"/>
    <col min="2048" max="2048" width="9" style="271" customWidth="1"/>
    <col min="2049" max="2294" width="9" style="271"/>
    <col min="2295" max="2295" width="20.125" style="271" customWidth="1"/>
    <col min="2296" max="2296" width="9.625" style="271" customWidth="1"/>
    <col min="2297" max="2297" width="8.625" style="271" customWidth="1"/>
    <col min="2298" max="2298" width="8.875" style="271" customWidth="1"/>
    <col min="2299" max="2301" width="7.625" style="271" customWidth="1"/>
    <col min="2302" max="2302" width="8.125" style="271" customWidth="1"/>
    <col min="2303" max="2303" width="7.625" style="271" customWidth="1"/>
    <col min="2304" max="2304" width="9" style="271" customWidth="1"/>
    <col min="2305" max="2550" width="9" style="271"/>
    <col min="2551" max="2551" width="20.125" style="271" customWidth="1"/>
    <col min="2552" max="2552" width="9.625" style="271" customWidth="1"/>
    <col min="2553" max="2553" width="8.625" style="271" customWidth="1"/>
    <col min="2554" max="2554" width="8.875" style="271" customWidth="1"/>
    <col min="2555" max="2557" width="7.625" style="271" customWidth="1"/>
    <col min="2558" max="2558" width="8.125" style="271" customWidth="1"/>
    <col min="2559" max="2559" width="7.625" style="271" customWidth="1"/>
    <col min="2560" max="2560" width="9" style="271" customWidth="1"/>
    <col min="2561" max="2806" width="9" style="271"/>
    <col min="2807" max="2807" width="20.125" style="271" customWidth="1"/>
    <col min="2808" max="2808" width="9.625" style="271" customWidth="1"/>
    <col min="2809" max="2809" width="8.625" style="271" customWidth="1"/>
    <col min="2810" max="2810" width="8.875" style="271" customWidth="1"/>
    <col min="2811" max="2813" width="7.625" style="271" customWidth="1"/>
    <col min="2814" max="2814" width="8.125" style="271" customWidth="1"/>
    <col min="2815" max="2815" width="7.625" style="271" customWidth="1"/>
    <col min="2816" max="2816" width="9" style="271" customWidth="1"/>
    <col min="2817" max="3062" width="9" style="271"/>
    <col min="3063" max="3063" width="20.125" style="271" customWidth="1"/>
    <col min="3064" max="3064" width="9.625" style="271" customWidth="1"/>
    <col min="3065" max="3065" width="8.625" style="271" customWidth="1"/>
    <col min="3066" max="3066" width="8.875" style="271" customWidth="1"/>
    <col min="3067" max="3069" width="7.625" style="271" customWidth="1"/>
    <col min="3070" max="3070" width="8.125" style="271" customWidth="1"/>
    <col min="3071" max="3071" width="7.625" style="271" customWidth="1"/>
    <col min="3072" max="3072" width="9" style="271" customWidth="1"/>
    <col min="3073" max="3318" width="9" style="271"/>
    <col min="3319" max="3319" width="20.125" style="271" customWidth="1"/>
    <col min="3320" max="3320" width="9.625" style="271" customWidth="1"/>
    <col min="3321" max="3321" width="8.625" style="271" customWidth="1"/>
    <col min="3322" max="3322" width="8.875" style="271" customWidth="1"/>
    <col min="3323" max="3325" width="7.625" style="271" customWidth="1"/>
    <col min="3326" max="3326" width="8.125" style="271" customWidth="1"/>
    <col min="3327" max="3327" width="7.625" style="271" customWidth="1"/>
    <col min="3328" max="3328" width="9" style="271" customWidth="1"/>
    <col min="3329" max="3574" width="9" style="271"/>
    <col min="3575" max="3575" width="20.125" style="271" customWidth="1"/>
    <col min="3576" max="3576" width="9.625" style="271" customWidth="1"/>
    <col min="3577" max="3577" width="8.625" style="271" customWidth="1"/>
    <col min="3578" max="3578" width="8.875" style="271" customWidth="1"/>
    <col min="3579" max="3581" width="7.625" style="271" customWidth="1"/>
    <col min="3582" max="3582" width="8.125" style="271" customWidth="1"/>
    <col min="3583" max="3583" width="7.625" style="271" customWidth="1"/>
    <col min="3584" max="3584" width="9" style="271" customWidth="1"/>
    <col min="3585" max="3830" width="9" style="271"/>
    <col min="3831" max="3831" width="20.125" style="271" customWidth="1"/>
    <col min="3832" max="3832" width="9.625" style="271" customWidth="1"/>
    <col min="3833" max="3833" width="8.625" style="271" customWidth="1"/>
    <col min="3834" max="3834" width="8.875" style="271" customWidth="1"/>
    <col min="3835" max="3837" width="7.625" style="271" customWidth="1"/>
    <col min="3838" max="3838" width="8.125" style="271" customWidth="1"/>
    <col min="3839" max="3839" width="7.625" style="271" customWidth="1"/>
    <col min="3840" max="3840" width="9" style="271" customWidth="1"/>
    <col min="3841" max="4086" width="9" style="271"/>
    <col min="4087" max="4087" width="20.125" style="271" customWidth="1"/>
    <col min="4088" max="4088" width="9.625" style="271" customWidth="1"/>
    <col min="4089" max="4089" width="8.625" style="271" customWidth="1"/>
    <col min="4090" max="4090" width="8.875" style="271" customWidth="1"/>
    <col min="4091" max="4093" width="7.625" style="271" customWidth="1"/>
    <col min="4094" max="4094" width="8.125" style="271" customWidth="1"/>
    <col min="4095" max="4095" width="7.625" style="271" customWidth="1"/>
    <col min="4096" max="4096" width="9" style="271" customWidth="1"/>
    <col min="4097" max="4342" width="9" style="271"/>
    <col min="4343" max="4343" width="20.125" style="271" customWidth="1"/>
    <col min="4344" max="4344" width="9.625" style="271" customWidth="1"/>
    <col min="4345" max="4345" width="8.625" style="271" customWidth="1"/>
    <col min="4346" max="4346" width="8.875" style="271" customWidth="1"/>
    <col min="4347" max="4349" width="7.625" style="271" customWidth="1"/>
    <col min="4350" max="4350" width="8.125" style="271" customWidth="1"/>
    <col min="4351" max="4351" width="7.625" style="271" customWidth="1"/>
    <col min="4352" max="4352" width="9" style="271" customWidth="1"/>
    <col min="4353" max="4598" width="9" style="271"/>
    <col min="4599" max="4599" width="20.125" style="271" customWidth="1"/>
    <col min="4600" max="4600" width="9.625" style="271" customWidth="1"/>
    <col min="4601" max="4601" width="8.625" style="271" customWidth="1"/>
    <col min="4602" max="4602" width="8.875" style="271" customWidth="1"/>
    <col min="4603" max="4605" width="7.625" style="271" customWidth="1"/>
    <col min="4606" max="4606" width="8.125" style="271" customWidth="1"/>
    <col min="4607" max="4607" width="7.625" style="271" customWidth="1"/>
    <col min="4608" max="4608" width="9" style="271" customWidth="1"/>
    <col min="4609" max="4854" width="9" style="271"/>
    <col min="4855" max="4855" width="20.125" style="271" customWidth="1"/>
    <col min="4856" max="4856" width="9.625" style="271" customWidth="1"/>
    <col min="4857" max="4857" width="8.625" style="271" customWidth="1"/>
    <col min="4858" max="4858" width="8.875" style="271" customWidth="1"/>
    <col min="4859" max="4861" width="7.625" style="271" customWidth="1"/>
    <col min="4862" max="4862" width="8.125" style="271" customWidth="1"/>
    <col min="4863" max="4863" width="7.625" style="271" customWidth="1"/>
    <col min="4864" max="4864" width="9" style="271" customWidth="1"/>
    <col min="4865" max="5110" width="9" style="271"/>
    <col min="5111" max="5111" width="20.125" style="271" customWidth="1"/>
    <col min="5112" max="5112" width="9.625" style="271" customWidth="1"/>
    <col min="5113" max="5113" width="8.625" style="271" customWidth="1"/>
    <col min="5114" max="5114" width="8.875" style="271" customWidth="1"/>
    <col min="5115" max="5117" width="7.625" style="271" customWidth="1"/>
    <col min="5118" max="5118" width="8.125" style="271" customWidth="1"/>
    <col min="5119" max="5119" width="7.625" style="271" customWidth="1"/>
    <col min="5120" max="5120" width="9" style="271" customWidth="1"/>
    <col min="5121" max="5366" width="9" style="271"/>
    <col min="5367" max="5367" width="20.125" style="271" customWidth="1"/>
    <col min="5368" max="5368" width="9.625" style="271" customWidth="1"/>
    <col min="5369" max="5369" width="8.625" style="271" customWidth="1"/>
    <col min="5370" max="5370" width="8.875" style="271" customWidth="1"/>
    <col min="5371" max="5373" width="7.625" style="271" customWidth="1"/>
    <col min="5374" max="5374" width="8.125" style="271" customWidth="1"/>
    <col min="5375" max="5375" width="7.625" style="271" customWidth="1"/>
    <col min="5376" max="5376" width="9" style="271" customWidth="1"/>
    <col min="5377" max="5622" width="9" style="271"/>
    <col min="5623" max="5623" width="20.125" style="271" customWidth="1"/>
    <col min="5624" max="5624" width="9.625" style="271" customWidth="1"/>
    <col min="5625" max="5625" width="8.625" style="271" customWidth="1"/>
    <col min="5626" max="5626" width="8.875" style="271" customWidth="1"/>
    <col min="5627" max="5629" width="7.625" style="271" customWidth="1"/>
    <col min="5630" max="5630" width="8.125" style="271" customWidth="1"/>
    <col min="5631" max="5631" width="7.625" style="271" customWidth="1"/>
    <col min="5632" max="5632" width="9" style="271" customWidth="1"/>
    <col min="5633" max="5878" width="9" style="271"/>
    <col min="5879" max="5879" width="20.125" style="271" customWidth="1"/>
    <col min="5880" max="5880" width="9.625" style="271" customWidth="1"/>
    <col min="5881" max="5881" width="8.625" style="271" customWidth="1"/>
    <col min="5882" max="5882" width="8.875" style="271" customWidth="1"/>
    <col min="5883" max="5885" width="7.625" style="271" customWidth="1"/>
    <col min="5886" max="5886" width="8.125" style="271" customWidth="1"/>
    <col min="5887" max="5887" width="7.625" style="271" customWidth="1"/>
    <col min="5888" max="5888" width="9" style="271" customWidth="1"/>
    <col min="5889" max="6134" width="9" style="271"/>
    <col min="6135" max="6135" width="20.125" style="271" customWidth="1"/>
    <col min="6136" max="6136" width="9.625" style="271" customWidth="1"/>
    <col min="6137" max="6137" width="8.625" style="271" customWidth="1"/>
    <col min="6138" max="6138" width="8.875" style="271" customWidth="1"/>
    <col min="6139" max="6141" width="7.625" style="271" customWidth="1"/>
    <col min="6142" max="6142" width="8.125" style="271" customWidth="1"/>
    <col min="6143" max="6143" width="7.625" style="271" customWidth="1"/>
    <col min="6144" max="6144" width="9" style="271" customWidth="1"/>
    <col min="6145" max="6390" width="9" style="271"/>
    <col min="6391" max="6391" width="20.125" style="271" customWidth="1"/>
    <col min="6392" max="6392" width="9.625" style="271" customWidth="1"/>
    <col min="6393" max="6393" width="8.625" style="271" customWidth="1"/>
    <col min="6394" max="6394" width="8.875" style="271" customWidth="1"/>
    <col min="6395" max="6397" width="7.625" style="271" customWidth="1"/>
    <col min="6398" max="6398" width="8.125" style="271" customWidth="1"/>
    <col min="6399" max="6399" width="7.625" style="271" customWidth="1"/>
    <col min="6400" max="6400" width="9" style="271" customWidth="1"/>
    <col min="6401" max="6646" width="9" style="271"/>
    <col min="6647" max="6647" width="20.125" style="271" customWidth="1"/>
    <col min="6648" max="6648" width="9.625" style="271" customWidth="1"/>
    <col min="6649" max="6649" width="8.625" style="271" customWidth="1"/>
    <col min="6650" max="6650" width="8.875" style="271" customWidth="1"/>
    <col min="6651" max="6653" width="7.625" style="271" customWidth="1"/>
    <col min="6654" max="6654" width="8.125" style="271" customWidth="1"/>
    <col min="6655" max="6655" width="7.625" style="271" customWidth="1"/>
    <col min="6656" max="6656" width="9" style="271" customWidth="1"/>
    <col min="6657" max="6902" width="9" style="271"/>
    <col min="6903" max="6903" width="20.125" style="271" customWidth="1"/>
    <col min="6904" max="6904" width="9.625" style="271" customWidth="1"/>
    <col min="6905" max="6905" width="8.625" style="271" customWidth="1"/>
    <col min="6906" max="6906" width="8.875" style="271" customWidth="1"/>
    <col min="6907" max="6909" width="7.625" style="271" customWidth="1"/>
    <col min="6910" max="6910" width="8.125" style="271" customWidth="1"/>
    <col min="6911" max="6911" width="7.625" style="271" customWidth="1"/>
    <col min="6912" max="6912" width="9" style="271" customWidth="1"/>
    <col min="6913" max="7158" width="9" style="271"/>
    <col min="7159" max="7159" width="20.125" style="271" customWidth="1"/>
    <col min="7160" max="7160" width="9.625" style="271" customWidth="1"/>
    <col min="7161" max="7161" width="8.625" style="271" customWidth="1"/>
    <col min="7162" max="7162" width="8.875" style="271" customWidth="1"/>
    <col min="7163" max="7165" width="7.625" style="271" customWidth="1"/>
    <col min="7166" max="7166" width="8.125" style="271" customWidth="1"/>
    <col min="7167" max="7167" width="7.625" style="271" customWidth="1"/>
    <col min="7168" max="7168" width="9" style="271" customWidth="1"/>
    <col min="7169" max="7414" width="9" style="271"/>
    <col min="7415" max="7415" width="20.125" style="271" customWidth="1"/>
    <col min="7416" max="7416" width="9.625" style="271" customWidth="1"/>
    <col min="7417" max="7417" width="8.625" style="271" customWidth="1"/>
    <col min="7418" max="7418" width="8.875" style="271" customWidth="1"/>
    <col min="7419" max="7421" width="7.625" style="271" customWidth="1"/>
    <col min="7422" max="7422" width="8.125" style="271" customWidth="1"/>
    <col min="7423" max="7423" width="7.625" style="271" customWidth="1"/>
    <col min="7424" max="7424" width="9" style="271" customWidth="1"/>
    <col min="7425" max="7670" width="9" style="271"/>
    <col min="7671" max="7671" width="20.125" style="271" customWidth="1"/>
    <col min="7672" max="7672" width="9.625" style="271" customWidth="1"/>
    <col min="7673" max="7673" width="8.625" style="271" customWidth="1"/>
    <col min="7674" max="7674" width="8.875" style="271" customWidth="1"/>
    <col min="7675" max="7677" width="7.625" style="271" customWidth="1"/>
    <col min="7678" max="7678" width="8.125" style="271" customWidth="1"/>
    <col min="7679" max="7679" width="7.625" style="271" customWidth="1"/>
    <col min="7680" max="7680" width="9" style="271" customWidth="1"/>
    <col min="7681" max="7926" width="9" style="271"/>
    <col min="7927" max="7927" width="20.125" style="271" customWidth="1"/>
    <col min="7928" max="7928" width="9.625" style="271" customWidth="1"/>
    <col min="7929" max="7929" width="8.625" style="271" customWidth="1"/>
    <col min="7930" max="7930" width="8.875" style="271" customWidth="1"/>
    <col min="7931" max="7933" width="7.625" style="271" customWidth="1"/>
    <col min="7934" max="7934" width="8.125" style="271" customWidth="1"/>
    <col min="7935" max="7935" width="7.625" style="271" customWidth="1"/>
    <col min="7936" max="7936" width="9" style="271" customWidth="1"/>
    <col min="7937" max="8182" width="9" style="271"/>
    <col min="8183" max="8183" width="20.125" style="271" customWidth="1"/>
    <col min="8184" max="8184" width="9.625" style="271" customWidth="1"/>
    <col min="8185" max="8185" width="8.625" style="271" customWidth="1"/>
    <col min="8186" max="8186" width="8.875" style="271" customWidth="1"/>
    <col min="8187" max="8189" width="7.625" style="271" customWidth="1"/>
    <col min="8190" max="8190" width="8.125" style="271" customWidth="1"/>
    <col min="8191" max="8191" width="7.625" style="271" customWidth="1"/>
    <col min="8192" max="8192" width="9" style="271" customWidth="1"/>
    <col min="8193" max="8438" width="9" style="271"/>
    <col min="8439" max="8439" width="20.125" style="271" customWidth="1"/>
    <col min="8440" max="8440" width="9.625" style="271" customWidth="1"/>
    <col min="8441" max="8441" width="8.625" style="271" customWidth="1"/>
    <col min="8442" max="8442" width="8.875" style="271" customWidth="1"/>
    <col min="8443" max="8445" width="7.625" style="271" customWidth="1"/>
    <col min="8446" max="8446" width="8.125" style="271" customWidth="1"/>
    <col min="8447" max="8447" width="7.625" style="271" customWidth="1"/>
    <col min="8448" max="8448" width="9" style="271" customWidth="1"/>
    <col min="8449" max="8694" width="9" style="271"/>
    <col min="8695" max="8695" width="20.125" style="271" customWidth="1"/>
    <col min="8696" max="8696" width="9.625" style="271" customWidth="1"/>
    <col min="8697" max="8697" width="8.625" style="271" customWidth="1"/>
    <col min="8698" max="8698" width="8.875" style="271" customWidth="1"/>
    <col min="8699" max="8701" width="7.625" style="271" customWidth="1"/>
    <col min="8702" max="8702" width="8.125" style="271" customWidth="1"/>
    <col min="8703" max="8703" width="7.625" style="271" customWidth="1"/>
    <col min="8704" max="8704" width="9" style="271" customWidth="1"/>
    <col min="8705" max="8950" width="9" style="271"/>
    <col min="8951" max="8951" width="20.125" style="271" customWidth="1"/>
    <col min="8952" max="8952" width="9.625" style="271" customWidth="1"/>
    <col min="8953" max="8953" width="8.625" style="271" customWidth="1"/>
    <col min="8954" max="8954" width="8.875" style="271" customWidth="1"/>
    <col min="8955" max="8957" width="7.625" style="271" customWidth="1"/>
    <col min="8958" max="8958" width="8.125" style="271" customWidth="1"/>
    <col min="8959" max="8959" width="7.625" style="271" customWidth="1"/>
    <col min="8960" max="8960" width="9" style="271" customWidth="1"/>
    <col min="8961" max="9206" width="9" style="271"/>
    <col min="9207" max="9207" width="20.125" style="271" customWidth="1"/>
    <col min="9208" max="9208" width="9.625" style="271" customWidth="1"/>
    <col min="9209" max="9209" width="8.625" style="271" customWidth="1"/>
    <col min="9210" max="9210" width="8.875" style="271" customWidth="1"/>
    <col min="9211" max="9213" width="7.625" style="271" customWidth="1"/>
    <col min="9214" max="9214" width="8.125" style="271" customWidth="1"/>
    <col min="9215" max="9215" width="7.625" style="271" customWidth="1"/>
    <col min="9216" max="9216" width="9" style="271" customWidth="1"/>
    <col min="9217" max="9462" width="9" style="271"/>
    <col min="9463" max="9463" width="20.125" style="271" customWidth="1"/>
    <col min="9464" max="9464" width="9.625" style="271" customWidth="1"/>
    <col min="9465" max="9465" width="8.625" style="271" customWidth="1"/>
    <col min="9466" max="9466" width="8.875" style="271" customWidth="1"/>
    <col min="9467" max="9469" width="7.625" style="271" customWidth="1"/>
    <col min="9470" max="9470" width="8.125" style="271" customWidth="1"/>
    <col min="9471" max="9471" width="7.625" style="271" customWidth="1"/>
    <col min="9472" max="9472" width="9" style="271" customWidth="1"/>
    <col min="9473" max="9718" width="9" style="271"/>
    <col min="9719" max="9719" width="20.125" style="271" customWidth="1"/>
    <col min="9720" max="9720" width="9.625" style="271" customWidth="1"/>
    <col min="9721" max="9721" width="8.625" style="271" customWidth="1"/>
    <col min="9722" max="9722" width="8.875" style="271" customWidth="1"/>
    <col min="9723" max="9725" width="7.625" style="271" customWidth="1"/>
    <col min="9726" max="9726" width="8.125" style="271" customWidth="1"/>
    <col min="9727" max="9727" width="7.625" style="271" customWidth="1"/>
    <col min="9728" max="9728" width="9" style="271" customWidth="1"/>
    <col min="9729" max="9974" width="9" style="271"/>
    <col min="9975" max="9975" width="20.125" style="271" customWidth="1"/>
    <col min="9976" max="9976" width="9.625" style="271" customWidth="1"/>
    <col min="9977" max="9977" width="8.625" style="271" customWidth="1"/>
    <col min="9978" max="9978" width="8.875" style="271" customWidth="1"/>
    <col min="9979" max="9981" width="7.625" style="271" customWidth="1"/>
    <col min="9982" max="9982" width="8.125" style="271" customWidth="1"/>
    <col min="9983" max="9983" width="7.625" style="271" customWidth="1"/>
    <col min="9984" max="9984" width="9" style="271" customWidth="1"/>
    <col min="9985" max="10230" width="9" style="271"/>
    <col min="10231" max="10231" width="20.125" style="271" customWidth="1"/>
    <col min="10232" max="10232" width="9.625" style="271" customWidth="1"/>
    <col min="10233" max="10233" width="8.625" style="271" customWidth="1"/>
    <col min="10234" max="10234" width="8.875" style="271" customWidth="1"/>
    <col min="10235" max="10237" width="7.625" style="271" customWidth="1"/>
    <col min="10238" max="10238" width="8.125" style="271" customWidth="1"/>
    <col min="10239" max="10239" width="7.625" style="271" customWidth="1"/>
    <col min="10240" max="10240" width="9" style="271" customWidth="1"/>
    <col min="10241" max="10486" width="9" style="271"/>
    <col min="10487" max="10487" width="20.125" style="271" customWidth="1"/>
    <col min="10488" max="10488" width="9.625" style="271" customWidth="1"/>
    <col min="10489" max="10489" width="8.625" style="271" customWidth="1"/>
    <col min="10490" max="10490" width="8.875" style="271" customWidth="1"/>
    <col min="10491" max="10493" width="7.625" style="271" customWidth="1"/>
    <col min="10494" max="10494" width="8.125" style="271" customWidth="1"/>
    <col min="10495" max="10495" width="7.625" style="271" customWidth="1"/>
    <col min="10496" max="10496" width="9" style="271" customWidth="1"/>
    <col min="10497" max="10742" width="9" style="271"/>
    <col min="10743" max="10743" width="20.125" style="271" customWidth="1"/>
    <col min="10744" max="10744" width="9.625" style="271" customWidth="1"/>
    <col min="10745" max="10745" width="8.625" style="271" customWidth="1"/>
    <col min="10746" max="10746" width="8.875" style="271" customWidth="1"/>
    <col min="10747" max="10749" width="7.625" style="271" customWidth="1"/>
    <col min="10750" max="10750" width="8.125" style="271" customWidth="1"/>
    <col min="10751" max="10751" width="7.625" style="271" customWidth="1"/>
    <col min="10752" max="10752" width="9" style="271" customWidth="1"/>
    <col min="10753" max="10998" width="9" style="271"/>
    <col min="10999" max="10999" width="20.125" style="271" customWidth="1"/>
    <col min="11000" max="11000" width="9.625" style="271" customWidth="1"/>
    <col min="11001" max="11001" width="8.625" style="271" customWidth="1"/>
    <col min="11002" max="11002" width="8.875" style="271" customWidth="1"/>
    <col min="11003" max="11005" width="7.625" style="271" customWidth="1"/>
    <col min="11006" max="11006" width="8.125" style="271" customWidth="1"/>
    <col min="11007" max="11007" width="7.625" style="271" customWidth="1"/>
    <col min="11008" max="11008" width="9" style="271" customWidth="1"/>
    <col min="11009" max="11254" width="9" style="271"/>
    <col min="11255" max="11255" width="20.125" style="271" customWidth="1"/>
    <col min="11256" max="11256" width="9.625" style="271" customWidth="1"/>
    <col min="11257" max="11257" width="8.625" style="271" customWidth="1"/>
    <col min="11258" max="11258" width="8.875" style="271" customWidth="1"/>
    <col min="11259" max="11261" width="7.625" style="271" customWidth="1"/>
    <col min="11262" max="11262" width="8.125" style="271" customWidth="1"/>
    <col min="11263" max="11263" width="7.625" style="271" customWidth="1"/>
    <col min="11264" max="11264" width="9" style="271" customWidth="1"/>
    <col min="11265" max="11510" width="9" style="271"/>
    <col min="11511" max="11511" width="20.125" style="271" customWidth="1"/>
    <col min="11512" max="11512" width="9.625" style="271" customWidth="1"/>
    <col min="11513" max="11513" width="8.625" style="271" customWidth="1"/>
    <col min="11514" max="11514" width="8.875" style="271" customWidth="1"/>
    <col min="11515" max="11517" width="7.625" style="271" customWidth="1"/>
    <col min="11518" max="11518" width="8.125" style="271" customWidth="1"/>
    <col min="11519" max="11519" width="7.625" style="271" customWidth="1"/>
    <col min="11520" max="11520" width="9" style="271" customWidth="1"/>
    <col min="11521" max="11766" width="9" style="271"/>
    <col min="11767" max="11767" width="20.125" style="271" customWidth="1"/>
    <col min="11768" max="11768" width="9.625" style="271" customWidth="1"/>
    <col min="11769" max="11769" width="8.625" style="271" customWidth="1"/>
    <col min="11770" max="11770" width="8.875" style="271" customWidth="1"/>
    <col min="11771" max="11773" width="7.625" style="271" customWidth="1"/>
    <col min="11774" max="11774" width="8.125" style="271" customWidth="1"/>
    <col min="11775" max="11775" width="7.625" style="271" customWidth="1"/>
    <col min="11776" max="11776" width="9" style="271" customWidth="1"/>
    <col min="11777" max="12022" width="9" style="271"/>
    <col min="12023" max="12023" width="20.125" style="271" customWidth="1"/>
    <col min="12024" max="12024" width="9.625" style="271" customWidth="1"/>
    <col min="12025" max="12025" width="8.625" style="271" customWidth="1"/>
    <col min="12026" max="12026" width="8.875" style="271" customWidth="1"/>
    <col min="12027" max="12029" width="7.625" style="271" customWidth="1"/>
    <col min="12030" max="12030" width="8.125" style="271" customWidth="1"/>
    <col min="12031" max="12031" width="7.625" style="271" customWidth="1"/>
    <col min="12032" max="12032" width="9" style="271" customWidth="1"/>
    <col min="12033" max="12278" width="9" style="271"/>
    <col min="12279" max="12279" width="20.125" style="271" customWidth="1"/>
    <col min="12280" max="12280" width="9.625" style="271" customWidth="1"/>
    <col min="12281" max="12281" width="8.625" style="271" customWidth="1"/>
    <col min="12282" max="12282" width="8.875" style="271" customWidth="1"/>
    <col min="12283" max="12285" width="7.625" style="271" customWidth="1"/>
    <col min="12286" max="12286" width="8.125" style="271" customWidth="1"/>
    <col min="12287" max="12287" width="7.625" style="271" customWidth="1"/>
    <col min="12288" max="12288" width="9" style="271" customWidth="1"/>
    <col min="12289" max="12534" width="9" style="271"/>
    <col min="12535" max="12535" width="20.125" style="271" customWidth="1"/>
    <col min="12536" max="12536" width="9.625" style="271" customWidth="1"/>
    <col min="12537" max="12537" width="8.625" style="271" customWidth="1"/>
    <col min="12538" max="12538" width="8.875" style="271" customWidth="1"/>
    <col min="12539" max="12541" width="7.625" style="271" customWidth="1"/>
    <col min="12542" max="12542" width="8.125" style="271" customWidth="1"/>
    <col min="12543" max="12543" width="7.625" style="271" customWidth="1"/>
    <col min="12544" max="12544" width="9" style="271" customWidth="1"/>
    <col min="12545" max="12790" width="9" style="271"/>
    <col min="12791" max="12791" width="20.125" style="271" customWidth="1"/>
    <col min="12792" max="12792" width="9.625" style="271" customWidth="1"/>
    <col min="12793" max="12793" width="8.625" style="271" customWidth="1"/>
    <col min="12794" max="12794" width="8.875" style="271" customWidth="1"/>
    <col min="12795" max="12797" width="7.625" style="271" customWidth="1"/>
    <col min="12798" max="12798" width="8.125" style="271" customWidth="1"/>
    <col min="12799" max="12799" width="7.625" style="271" customWidth="1"/>
    <col min="12800" max="12800" width="9" style="271" customWidth="1"/>
    <col min="12801" max="13046" width="9" style="271"/>
    <col min="13047" max="13047" width="20.125" style="271" customWidth="1"/>
    <col min="13048" max="13048" width="9.625" style="271" customWidth="1"/>
    <col min="13049" max="13049" width="8.625" style="271" customWidth="1"/>
    <col min="13050" max="13050" width="8.875" style="271" customWidth="1"/>
    <col min="13051" max="13053" width="7.625" style="271" customWidth="1"/>
    <col min="13054" max="13054" width="8.125" style="271" customWidth="1"/>
    <col min="13055" max="13055" width="7.625" style="271" customWidth="1"/>
    <col min="13056" max="13056" width="9" style="271" customWidth="1"/>
    <col min="13057" max="13302" width="9" style="271"/>
    <col min="13303" max="13303" width="20.125" style="271" customWidth="1"/>
    <col min="13304" max="13304" width="9.625" style="271" customWidth="1"/>
    <col min="13305" max="13305" width="8.625" style="271" customWidth="1"/>
    <col min="13306" max="13306" width="8.875" style="271" customWidth="1"/>
    <col min="13307" max="13309" width="7.625" style="271" customWidth="1"/>
    <col min="13310" max="13310" width="8.125" style="271" customWidth="1"/>
    <col min="13311" max="13311" width="7.625" style="271" customWidth="1"/>
    <col min="13312" max="13312" width="9" style="271" customWidth="1"/>
    <col min="13313" max="13558" width="9" style="271"/>
    <col min="13559" max="13559" width="20.125" style="271" customWidth="1"/>
    <col min="13560" max="13560" width="9.625" style="271" customWidth="1"/>
    <col min="13561" max="13561" width="8.625" style="271" customWidth="1"/>
    <col min="13562" max="13562" width="8.875" style="271" customWidth="1"/>
    <col min="13563" max="13565" width="7.625" style="271" customWidth="1"/>
    <col min="13566" max="13566" width="8.125" style="271" customWidth="1"/>
    <col min="13567" max="13567" width="7.625" style="271" customWidth="1"/>
    <col min="13568" max="13568" width="9" style="271" customWidth="1"/>
    <col min="13569" max="13814" width="9" style="271"/>
    <col min="13815" max="13815" width="20.125" style="271" customWidth="1"/>
    <col min="13816" max="13816" width="9.625" style="271" customWidth="1"/>
    <col min="13817" max="13817" width="8.625" style="271" customWidth="1"/>
    <col min="13818" max="13818" width="8.875" style="271" customWidth="1"/>
    <col min="13819" max="13821" width="7.625" style="271" customWidth="1"/>
    <col min="13822" max="13822" width="8.125" style="271" customWidth="1"/>
    <col min="13823" max="13823" width="7.625" style="271" customWidth="1"/>
    <col min="13824" max="13824" width="9" style="271" customWidth="1"/>
    <col min="13825" max="14070" width="9" style="271"/>
    <col min="14071" max="14071" width="20.125" style="271" customWidth="1"/>
    <col min="14072" max="14072" width="9.625" style="271" customWidth="1"/>
    <col min="14073" max="14073" width="8.625" style="271" customWidth="1"/>
    <col min="14074" max="14074" width="8.875" style="271" customWidth="1"/>
    <col min="14075" max="14077" width="7.625" style="271" customWidth="1"/>
    <col min="14078" max="14078" width="8.125" style="271" customWidth="1"/>
    <col min="14079" max="14079" width="7.625" style="271" customWidth="1"/>
    <col min="14080" max="14080" width="9" style="271" customWidth="1"/>
    <col min="14081" max="14326" width="9" style="271"/>
    <col min="14327" max="14327" width="20.125" style="271" customWidth="1"/>
    <col min="14328" max="14328" width="9.625" style="271" customWidth="1"/>
    <col min="14329" max="14329" width="8.625" style="271" customWidth="1"/>
    <col min="14330" max="14330" width="8.875" style="271" customWidth="1"/>
    <col min="14331" max="14333" width="7.625" style="271" customWidth="1"/>
    <col min="14334" max="14334" width="8.125" style="271" customWidth="1"/>
    <col min="14335" max="14335" width="7.625" style="271" customWidth="1"/>
    <col min="14336" max="14336" width="9" style="271" customWidth="1"/>
    <col min="14337" max="14582" width="9" style="271"/>
    <col min="14583" max="14583" width="20.125" style="271" customWidth="1"/>
    <col min="14584" max="14584" width="9.625" style="271" customWidth="1"/>
    <col min="14585" max="14585" width="8.625" style="271" customWidth="1"/>
    <col min="14586" max="14586" width="8.875" style="271" customWidth="1"/>
    <col min="14587" max="14589" width="7.625" style="271" customWidth="1"/>
    <col min="14590" max="14590" width="8.125" style="271" customWidth="1"/>
    <col min="14591" max="14591" width="7.625" style="271" customWidth="1"/>
    <col min="14592" max="14592" width="9" style="271" customWidth="1"/>
    <col min="14593" max="14838" width="9" style="271"/>
    <col min="14839" max="14839" width="20.125" style="271" customWidth="1"/>
    <col min="14840" max="14840" width="9.625" style="271" customWidth="1"/>
    <col min="14841" max="14841" width="8.625" style="271" customWidth="1"/>
    <col min="14842" max="14842" width="8.875" style="271" customWidth="1"/>
    <col min="14843" max="14845" width="7.625" style="271" customWidth="1"/>
    <col min="14846" max="14846" width="8.125" style="271" customWidth="1"/>
    <col min="14847" max="14847" width="7.625" style="271" customWidth="1"/>
    <col min="14848" max="14848" width="9" style="271" customWidth="1"/>
    <col min="14849" max="15094" width="9" style="271"/>
    <col min="15095" max="15095" width="20.125" style="271" customWidth="1"/>
    <col min="15096" max="15096" width="9.625" style="271" customWidth="1"/>
    <col min="15097" max="15097" width="8.625" style="271" customWidth="1"/>
    <col min="15098" max="15098" width="8.875" style="271" customWidth="1"/>
    <col min="15099" max="15101" width="7.625" style="271" customWidth="1"/>
    <col min="15102" max="15102" width="8.125" style="271" customWidth="1"/>
    <col min="15103" max="15103" width="7.625" style="271" customWidth="1"/>
    <col min="15104" max="15104" width="9" style="271" customWidth="1"/>
    <col min="15105" max="15350" width="9" style="271"/>
    <col min="15351" max="15351" width="20.125" style="271" customWidth="1"/>
    <col min="15352" max="15352" width="9.625" style="271" customWidth="1"/>
    <col min="15353" max="15353" width="8.625" style="271" customWidth="1"/>
    <col min="15354" max="15354" width="8.875" style="271" customWidth="1"/>
    <col min="15355" max="15357" width="7.625" style="271" customWidth="1"/>
    <col min="15358" max="15358" width="8.125" style="271" customWidth="1"/>
    <col min="15359" max="15359" width="7.625" style="271" customWidth="1"/>
    <col min="15360" max="15360" width="9" style="271" customWidth="1"/>
    <col min="15361" max="15606" width="9" style="271"/>
    <col min="15607" max="15607" width="20.125" style="271" customWidth="1"/>
    <col min="15608" max="15608" width="9.625" style="271" customWidth="1"/>
    <col min="15609" max="15609" width="8.625" style="271" customWidth="1"/>
    <col min="15610" max="15610" width="8.875" style="271" customWidth="1"/>
    <col min="15611" max="15613" width="7.625" style="271" customWidth="1"/>
    <col min="15614" max="15614" width="8.125" style="271" customWidth="1"/>
    <col min="15615" max="15615" width="7.625" style="271" customWidth="1"/>
    <col min="15616" max="15616" width="9" style="271" customWidth="1"/>
    <col min="15617" max="15862" width="9" style="271"/>
    <col min="15863" max="15863" width="20.125" style="271" customWidth="1"/>
    <col min="15864" max="15864" width="9.625" style="271" customWidth="1"/>
    <col min="15865" max="15865" width="8.625" style="271" customWidth="1"/>
    <col min="15866" max="15866" width="8.875" style="271" customWidth="1"/>
    <col min="15867" max="15869" width="7.625" style="271" customWidth="1"/>
    <col min="15870" max="15870" width="8.125" style="271" customWidth="1"/>
    <col min="15871" max="15871" width="7.625" style="271" customWidth="1"/>
    <col min="15872" max="15872" width="9" style="271" customWidth="1"/>
    <col min="15873" max="16118" width="9" style="271"/>
    <col min="16119" max="16119" width="20.125" style="271" customWidth="1"/>
    <col min="16120" max="16120" width="9.625" style="271" customWidth="1"/>
    <col min="16121" max="16121" width="8.625" style="271" customWidth="1"/>
    <col min="16122" max="16122" width="8.875" style="271" customWidth="1"/>
    <col min="16123" max="16125" width="7.625" style="271" customWidth="1"/>
    <col min="16126" max="16126" width="8.125" style="271" customWidth="1"/>
    <col min="16127" max="16127" width="7.625" style="271" customWidth="1"/>
    <col min="16128" max="16128" width="9" style="271" customWidth="1"/>
    <col min="16129" max="16384" width="9" style="271"/>
  </cols>
  <sheetData>
    <row r="1" ht="23.1" customHeight="1" spans="1:1">
      <c r="A1" s="273" t="s">
        <v>449</v>
      </c>
    </row>
    <row r="2" ht="32.45" customHeight="1" spans="1:4">
      <c r="A2" s="274" t="s">
        <v>450</v>
      </c>
      <c r="B2" s="274"/>
      <c r="C2" s="274"/>
      <c r="D2" s="274"/>
    </row>
    <row r="3" ht="23.45" customHeight="1" spans="4:4">
      <c r="D3" s="275" t="s">
        <v>62</v>
      </c>
    </row>
    <row r="4" ht="48.6" customHeight="1" spans="1:4">
      <c r="A4" s="276" t="s">
        <v>451</v>
      </c>
      <c r="B4" s="186" t="s">
        <v>64</v>
      </c>
      <c r="C4" s="156" t="s">
        <v>65</v>
      </c>
      <c r="D4" s="156" t="s">
        <v>66</v>
      </c>
    </row>
    <row r="5" ht="24.6" customHeight="1" spans="1:4">
      <c r="A5" s="276" t="s">
        <v>452</v>
      </c>
      <c r="B5" s="277">
        <f>SUM(B6:B20)</f>
        <v>248509</v>
      </c>
      <c r="C5" s="277">
        <f>SUM(C6:C20)</f>
        <v>251879</v>
      </c>
      <c r="D5" s="278">
        <f>B5/C5*100</f>
        <v>98.66</v>
      </c>
    </row>
    <row r="6" ht="24.6" customHeight="1" spans="1:11">
      <c r="A6" s="279" t="s">
        <v>453</v>
      </c>
      <c r="B6" s="280">
        <v>42509</v>
      </c>
      <c r="C6" s="280">
        <v>50375</v>
      </c>
      <c r="D6" s="278">
        <f>B6/C6*100</f>
        <v>84.39</v>
      </c>
      <c r="E6" s="281"/>
      <c r="F6" s="282"/>
      <c r="G6" s="282"/>
      <c r="H6" s="282"/>
      <c r="I6" s="282"/>
      <c r="J6" s="282"/>
      <c r="K6" s="282"/>
    </row>
    <row r="7" ht="24.6" customHeight="1" spans="1:11">
      <c r="A7" s="279" t="s">
        <v>454</v>
      </c>
      <c r="B7" s="280">
        <v>29443</v>
      </c>
      <c r="C7" s="280">
        <v>27596</v>
      </c>
      <c r="D7" s="278">
        <f>B7/C7*100</f>
        <v>106.69</v>
      </c>
      <c r="E7" s="281"/>
      <c r="F7" s="282"/>
      <c r="G7" s="282"/>
      <c r="H7" s="282"/>
      <c r="I7" s="282"/>
      <c r="J7" s="282"/>
      <c r="K7" s="282"/>
    </row>
    <row r="8" ht="24.6" customHeight="1" spans="1:11">
      <c r="A8" s="279" t="s">
        <v>455</v>
      </c>
      <c r="B8" s="280">
        <v>12060</v>
      </c>
      <c r="C8" s="280">
        <v>13380</v>
      </c>
      <c r="D8" s="278">
        <f>B8/C8*100</f>
        <v>90.13</v>
      </c>
      <c r="E8" s="281"/>
      <c r="F8" s="282"/>
      <c r="G8" s="282"/>
      <c r="H8" s="282"/>
      <c r="I8" s="282"/>
      <c r="J8" s="282"/>
      <c r="K8" s="282"/>
    </row>
    <row r="9" ht="24.6" customHeight="1" spans="1:11">
      <c r="A9" s="279" t="s">
        <v>456</v>
      </c>
      <c r="B9" s="280"/>
      <c r="C9" s="280">
        <v>6415</v>
      </c>
      <c r="D9" s="278">
        <f>B9/C9*100</f>
        <v>0</v>
      </c>
      <c r="E9" s="281"/>
      <c r="F9" s="282"/>
      <c r="G9" s="282"/>
      <c r="H9" s="282"/>
      <c r="I9" s="282"/>
      <c r="J9" s="282"/>
      <c r="K9" s="282"/>
    </row>
    <row r="10" ht="24.6" customHeight="1" spans="1:11">
      <c r="A10" s="279" t="s">
        <v>457</v>
      </c>
      <c r="B10" s="280">
        <v>79125</v>
      </c>
      <c r="C10" s="280">
        <v>72837</v>
      </c>
      <c r="D10" s="278">
        <f t="shared" ref="D10:D20" si="0">B10/C10*100</f>
        <v>108.63</v>
      </c>
      <c r="E10" s="281"/>
      <c r="F10" s="282"/>
      <c r="G10" s="283"/>
      <c r="H10" s="282"/>
      <c r="I10" s="282"/>
      <c r="J10" s="282"/>
      <c r="K10" s="282"/>
    </row>
    <row r="11" ht="24.6" customHeight="1" spans="1:11">
      <c r="A11" s="279" t="s">
        <v>458</v>
      </c>
      <c r="B11" s="280">
        <v>387</v>
      </c>
      <c r="C11" s="280">
        <v>289</v>
      </c>
      <c r="D11" s="278">
        <f t="shared" si="0"/>
        <v>133.91</v>
      </c>
      <c r="E11" s="281"/>
      <c r="F11" s="282"/>
      <c r="G11" s="282"/>
      <c r="H11" s="282"/>
      <c r="I11" s="282"/>
      <c r="J11" s="282"/>
      <c r="K11" s="282"/>
    </row>
    <row r="12" ht="24.6" customHeight="1" spans="1:11">
      <c r="A12" s="279" t="s">
        <v>459</v>
      </c>
      <c r="B12" s="280">
        <v>825</v>
      </c>
      <c r="C12" s="280">
        <v>5080</v>
      </c>
      <c r="D12" s="278">
        <f t="shared" si="0"/>
        <v>16.24</v>
      </c>
      <c r="E12" s="281"/>
      <c r="F12" s="282"/>
      <c r="G12" s="282"/>
      <c r="H12" s="282"/>
      <c r="I12" s="282"/>
      <c r="J12" s="282"/>
      <c r="K12" s="282"/>
    </row>
    <row r="13" ht="24.6" customHeight="1" spans="1:11">
      <c r="A13" s="279" t="s">
        <v>460</v>
      </c>
      <c r="B13" s="280"/>
      <c r="C13" s="280"/>
      <c r="D13" s="278"/>
      <c r="E13" s="281"/>
      <c r="F13" s="282"/>
      <c r="G13" s="282"/>
      <c r="H13" s="282"/>
      <c r="I13" s="282"/>
      <c r="J13" s="282"/>
      <c r="K13" s="282"/>
    </row>
    <row r="14" ht="24.6" customHeight="1" spans="1:11">
      <c r="A14" s="279" t="s">
        <v>461</v>
      </c>
      <c r="B14" s="280">
        <v>19423</v>
      </c>
      <c r="C14" s="280">
        <v>20629</v>
      </c>
      <c r="D14" s="278">
        <f t="shared" si="0"/>
        <v>94.15</v>
      </c>
      <c r="E14" s="281"/>
      <c r="F14" s="282"/>
      <c r="G14" s="282"/>
      <c r="H14" s="282"/>
      <c r="I14" s="282"/>
      <c r="J14" s="282"/>
      <c r="K14" s="282"/>
    </row>
    <row r="15" ht="24.6" customHeight="1" spans="1:11">
      <c r="A15" s="279" t="s">
        <v>462</v>
      </c>
      <c r="B15" s="280">
        <v>25640</v>
      </c>
      <c r="C15" s="280">
        <v>21200</v>
      </c>
      <c r="D15" s="278">
        <f t="shared" si="0"/>
        <v>120.94</v>
      </c>
      <c r="E15" s="281"/>
      <c r="F15" s="282"/>
      <c r="G15" s="282"/>
      <c r="H15" s="282"/>
      <c r="I15" s="282"/>
      <c r="J15" s="282"/>
      <c r="K15" s="282"/>
    </row>
    <row r="16" ht="24.6" customHeight="1" spans="1:11">
      <c r="A16" s="279" t="s">
        <v>463</v>
      </c>
      <c r="B16" s="280">
        <v>9184</v>
      </c>
      <c r="C16" s="280">
        <v>8456</v>
      </c>
      <c r="D16" s="278">
        <f t="shared" si="0"/>
        <v>108.61</v>
      </c>
      <c r="E16" s="281"/>
      <c r="F16" s="282"/>
      <c r="G16" s="282"/>
      <c r="H16" s="282"/>
      <c r="I16" s="282"/>
      <c r="J16" s="282"/>
      <c r="K16" s="282"/>
    </row>
    <row r="17" ht="24.6" customHeight="1" spans="1:11">
      <c r="A17" s="279" t="s">
        <v>464</v>
      </c>
      <c r="B17" s="280">
        <v>3190</v>
      </c>
      <c r="C17" s="280">
        <v>7000</v>
      </c>
      <c r="D17" s="278">
        <f t="shared" si="0"/>
        <v>45.57</v>
      </c>
      <c r="E17" s="281"/>
      <c r="F17" s="282"/>
      <c r="G17" s="282"/>
      <c r="H17" s="282"/>
      <c r="I17" s="282"/>
      <c r="J17" s="282"/>
      <c r="K17" s="282"/>
    </row>
    <row r="18" ht="24.6" customHeight="1" spans="1:11">
      <c r="A18" s="279" t="s">
        <v>465</v>
      </c>
      <c r="B18" s="280">
        <v>9216</v>
      </c>
      <c r="C18" s="280"/>
      <c r="D18" s="278"/>
      <c r="E18" s="281"/>
      <c r="F18" s="282"/>
      <c r="G18" s="282"/>
      <c r="H18" s="282"/>
      <c r="I18" s="282"/>
      <c r="J18" s="282"/>
      <c r="K18" s="282"/>
    </row>
    <row r="19" ht="24.6" customHeight="1" spans="1:11">
      <c r="A19" s="279" t="s">
        <v>466</v>
      </c>
      <c r="B19" s="280">
        <v>11523</v>
      </c>
      <c r="C19" s="280">
        <v>15801</v>
      </c>
      <c r="D19" s="278">
        <f t="shared" si="0"/>
        <v>72.93</v>
      </c>
      <c r="E19" s="281"/>
      <c r="F19" s="282"/>
      <c r="G19" s="282"/>
      <c r="H19" s="282"/>
      <c r="I19" s="282"/>
      <c r="J19" s="282"/>
      <c r="K19" s="282"/>
    </row>
    <row r="20" ht="24.6" customHeight="1" spans="1:11">
      <c r="A20" s="279" t="s">
        <v>467</v>
      </c>
      <c r="B20" s="280">
        <f>7147-1163</f>
        <v>5984</v>
      </c>
      <c r="C20" s="280">
        <v>2821</v>
      </c>
      <c r="D20" s="278">
        <f t="shared" si="0"/>
        <v>212.12</v>
      </c>
      <c r="E20" s="281"/>
      <c r="F20" s="282"/>
      <c r="G20" s="282"/>
      <c r="H20" s="282"/>
      <c r="I20" s="282"/>
      <c r="J20" s="282"/>
      <c r="K20" s="282"/>
    </row>
    <row r="21" ht="45.75" customHeight="1" spans="1:5">
      <c r="A21" s="284"/>
      <c r="B21" s="285"/>
      <c r="C21" s="285"/>
      <c r="D21" s="285"/>
      <c r="E21" s="281"/>
    </row>
    <row r="22" ht="22.15" customHeight="1" spans="5:5">
      <c r="E22" s="281"/>
    </row>
    <row r="23" ht="22.15" customHeight="1" spans="5:5">
      <c r="E23" s="281"/>
    </row>
    <row r="24" ht="22.15" customHeight="1" spans="5:5">
      <c r="E24" s="281"/>
    </row>
    <row r="25" ht="22.15" customHeight="1" spans="5:5">
      <c r="E25" s="281"/>
    </row>
    <row r="26" ht="22.15" customHeight="1" spans="5:5">
      <c r="E26" s="281"/>
    </row>
  </sheetData>
  <mergeCells count="2">
    <mergeCell ref="A2:D2"/>
    <mergeCell ref="A21:D21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workbookViewId="0">
      <selection activeCell="H8" sqref="H8"/>
    </sheetView>
  </sheetViews>
  <sheetFormatPr defaultColWidth="9" defaultRowHeight="11.25" outlineLevelCol="6"/>
  <cols>
    <col min="1" max="1" width="35.625" style="252" customWidth="1"/>
    <col min="2" max="2" width="16.625" style="253" customWidth="1"/>
    <col min="3" max="3" width="16.25" style="253" customWidth="1"/>
    <col min="4" max="4" width="18.75" style="253" customWidth="1"/>
    <col min="5" max="16384" width="9" style="252"/>
  </cols>
  <sheetData>
    <row r="1" ht="18.6" customHeight="1" spans="1:1">
      <c r="A1" s="254" t="s">
        <v>468</v>
      </c>
    </row>
    <row r="2" ht="21" spans="1:4">
      <c r="A2" s="255" t="s">
        <v>469</v>
      </c>
      <c r="B2" s="255"/>
      <c r="C2" s="255"/>
      <c r="D2" s="255"/>
    </row>
    <row r="3" ht="21" customHeight="1" spans="1:4">
      <c r="A3" s="256"/>
      <c r="D3" s="257" t="s">
        <v>62</v>
      </c>
    </row>
    <row r="4" ht="39" customHeight="1" spans="1:4">
      <c r="A4" s="258" t="s">
        <v>451</v>
      </c>
      <c r="B4" s="186" t="s">
        <v>64</v>
      </c>
      <c r="C4" s="221" t="s">
        <v>65</v>
      </c>
      <c r="D4" s="156" t="s">
        <v>66</v>
      </c>
    </row>
    <row r="5" ht="22.15" customHeight="1" spans="1:4">
      <c r="A5" s="258" t="s">
        <v>470</v>
      </c>
      <c r="B5" s="259">
        <f>B6+B11+B22+B30+B37+B41+B44+B48+B51+B57+B60+B65+B68+B73+B76</f>
        <v>248509</v>
      </c>
      <c r="C5" s="259">
        <f>C6+C11+C22+C30+C37+C41+C44+C48+C51+C57+C60+C65+C68+C73+C76</f>
        <v>251879</v>
      </c>
      <c r="D5" s="260">
        <f>B5/C5*100</f>
        <v>98.66</v>
      </c>
    </row>
    <row r="6" s="251" customFormat="1" ht="16.35" customHeight="1" spans="1:4">
      <c r="A6" s="261" t="s">
        <v>453</v>
      </c>
      <c r="B6" s="262">
        <f>SUM(B7:B10)</f>
        <v>42509</v>
      </c>
      <c r="C6" s="262">
        <f>SUM(C7:C10)</f>
        <v>50375</v>
      </c>
      <c r="D6" s="260">
        <f t="shared" ref="D6:D25" si="0">B6/C6*100</f>
        <v>84.39</v>
      </c>
    </row>
    <row r="7" ht="16.35" customHeight="1" spans="1:4">
      <c r="A7" s="263" t="s">
        <v>471</v>
      </c>
      <c r="B7" s="264">
        <v>26310</v>
      </c>
      <c r="C7" s="264">
        <v>33359</v>
      </c>
      <c r="D7" s="260">
        <f t="shared" si="0"/>
        <v>78.87</v>
      </c>
    </row>
    <row r="8" ht="16.35" customHeight="1" spans="1:4">
      <c r="A8" s="263" t="s">
        <v>472</v>
      </c>
      <c r="B8" s="264">
        <v>6746</v>
      </c>
      <c r="C8" s="264">
        <v>8238</v>
      </c>
      <c r="D8" s="260">
        <f t="shared" si="0"/>
        <v>81.89</v>
      </c>
    </row>
    <row r="9" ht="16.35" customHeight="1" spans="1:4">
      <c r="A9" s="263" t="s">
        <v>473</v>
      </c>
      <c r="B9" s="264">
        <v>1530</v>
      </c>
      <c r="C9" s="264">
        <v>1520</v>
      </c>
      <c r="D9" s="260">
        <f t="shared" si="0"/>
        <v>100.66</v>
      </c>
    </row>
    <row r="10" ht="16.35" customHeight="1" spans="1:7">
      <c r="A10" s="263" t="s">
        <v>474</v>
      </c>
      <c r="B10" s="264">
        <v>7923</v>
      </c>
      <c r="C10" s="264">
        <v>7258</v>
      </c>
      <c r="D10" s="260">
        <f t="shared" si="0"/>
        <v>109.16</v>
      </c>
      <c r="G10" s="265"/>
    </row>
    <row r="11" s="251" customFormat="1" ht="16.35" customHeight="1" spans="1:4">
      <c r="A11" s="261" t="s">
        <v>454</v>
      </c>
      <c r="B11" s="266">
        <f>SUM(B12:B21)</f>
        <v>29443</v>
      </c>
      <c r="C11" s="266">
        <f>SUM(C12:C21)</f>
        <v>27595</v>
      </c>
      <c r="D11" s="260">
        <f t="shared" si="0"/>
        <v>106.7</v>
      </c>
    </row>
    <row r="12" ht="16.35" customHeight="1" spans="1:4">
      <c r="A12" s="263" t="s">
        <v>475</v>
      </c>
      <c r="B12" s="264">
        <v>4497</v>
      </c>
      <c r="C12" s="264">
        <v>7995</v>
      </c>
      <c r="D12" s="260">
        <f t="shared" si="0"/>
        <v>56.25</v>
      </c>
    </row>
    <row r="13" ht="16.35" customHeight="1" spans="1:4">
      <c r="A13" s="263" t="s">
        <v>476</v>
      </c>
      <c r="B13" s="264">
        <v>7</v>
      </c>
      <c r="C13" s="264">
        <v>111</v>
      </c>
      <c r="D13" s="260">
        <f t="shared" si="0"/>
        <v>6.31</v>
      </c>
    </row>
    <row r="14" ht="16.35" customHeight="1" spans="1:4">
      <c r="A14" s="263" t="s">
        <v>477</v>
      </c>
      <c r="B14" s="264">
        <v>88</v>
      </c>
      <c r="C14" s="264">
        <v>1243</v>
      </c>
      <c r="D14" s="260">
        <f t="shared" si="0"/>
        <v>7.08</v>
      </c>
    </row>
    <row r="15" ht="16.35" customHeight="1" spans="1:4">
      <c r="A15" s="263" t="s">
        <v>478</v>
      </c>
      <c r="B15" s="264">
        <v>250</v>
      </c>
      <c r="C15" s="264">
        <v>177</v>
      </c>
      <c r="D15" s="260">
        <f t="shared" si="0"/>
        <v>141.24</v>
      </c>
    </row>
    <row r="16" ht="16.35" customHeight="1" spans="1:4">
      <c r="A16" s="263" t="s">
        <v>479</v>
      </c>
      <c r="B16" s="264">
        <v>4931</v>
      </c>
      <c r="C16" s="264">
        <v>2653</v>
      </c>
      <c r="D16" s="260">
        <f t="shared" si="0"/>
        <v>185.87</v>
      </c>
    </row>
    <row r="17" ht="16.35" customHeight="1" spans="1:4">
      <c r="A17" s="263" t="s">
        <v>480</v>
      </c>
      <c r="B17" s="264">
        <v>108</v>
      </c>
      <c r="C17" s="264">
        <v>123</v>
      </c>
      <c r="D17" s="260">
        <f t="shared" si="0"/>
        <v>87.8</v>
      </c>
    </row>
    <row r="18" ht="16.35" customHeight="1" spans="1:4">
      <c r="A18" s="263" t="s">
        <v>481</v>
      </c>
      <c r="B18" s="264">
        <v>32</v>
      </c>
      <c r="C18" s="264">
        <v>3</v>
      </c>
      <c r="D18" s="260">
        <f t="shared" si="0"/>
        <v>1066.67</v>
      </c>
    </row>
    <row r="19" ht="16.35" customHeight="1" spans="1:4">
      <c r="A19" s="263" t="s">
        <v>482</v>
      </c>
      <c r="B19" s="264">
        <v>422</v>
      </c>
      <c r="C19" s="264">
        <v>413</v>
      </c>
      <c r="D19" s="260">
        <f t="shared" si="0"/>
        <v>102.18</v>
      </c>
    </row>
    <row r="20" ht="16.35" customHeight="1" spans="1:4">
      <c r="A20" s="263" t="s">
        <v>483</v>
      </c>
      <c r="B20" s="264">
        <v>83</v>
      </c>
      <c r="C20" s="264">
        <v>880</v>
      </c>
      <c r="D20" s="260">
        <f t="shared" si="0"/>
        <v>9.43</v>
      </c>
    </row>
    <row r="21" ht="16.35" customHeight="1" spans="1:4">
      <c r="A21" s="263" t="s">
        <v>484</v>
      </c>
      <c r="B21" s="264">
        <v>19025</v>
      </c>
      <c r="C21" s="264">
        <v>13997</v>
      </c>
      <c r="D21" s="260">
        <f t="shared" si="0"/>
        <v>135.92</v>
      </c>
    </row>
    <row r="22" s="251" customFormat="1" ht="16.35" customHeight="1" spans="1:4">
      <c r="A22" s="261" t="s">
        <v>455</v>
      </c>
      <c r="B22" s="264">
        <f>SUM(B23:B29)</f>
        <v>12060</v>
      </c>
      <c r="C22" s="264">
        <f>SUM(C23:C29)</f>
        <v>13381</v>
      </c>
      <c r="D22" s="260">
        <f t="shared" si="0"/>
        <v>90.13</v>
      </c>
    </row>
    <row r="23" ht="16.35" customHeight="1" spans="1:4">
      <c r="A23" s="263" t="s">
        <v>485</v>
      </c>
      <c r="B23" s="264">
        <v>2000</v>
      </c>
      <c r="C23" s="264">
        <v>283</v>
      </c>
      <c r="D23" s="260">
        <f t="shared" si="0"/>
        <v>706.71</v>
      </c>
    </row>
    <row r="24" ht="16.35" customHeight="1" spans="1:4">
      <c r="A24" s="263" t="s">
        <v>486</v>
      </c>
      <c r="B24" s="264">
        <v>6567</v>
      </c>
      <c r="D24" s="260"/>
    </row>
    <row r="25" ht="16.35" customHeight="1" spans="1:4">
      <c r="A25" s="263" t="s">
        <v>487</v>
      </c>
      <c r="B25" s="264">
        <v>178</v>
      </c>
      <c r="C25" s="264">
        <v>130</v>
      </c>
      <c r="D25" s="260">
        <f t="shared" si="0"/>
        <v>136.92</v>
      </c>
    </row>
    <row r="26" ht="16.35" customHeight="1" spans="1:4">
      <c r="A26" s="263" t="s">
        <v>488</v>
      </c>
      <c r="B26" s="264"/>
      <c r="C26" s="264"/>
      <c r="D26" s="260"/>
    </row>
    <row r="27" ht="16.35" customHeight="1" spans="1:4">
      <c r="A27" s="263" t="s">
        <v>489</v>
      </c>
      <c r="B27" s="264">
        <v>493</v>
      </c>
      <c r="C27" s="264">
        <v>335</v>
      </c>
      <c r="D27" s="260">
        <f t="shared" ref="D27:D53" si="1">B27/C27*100</f>
        <v>147.16</v>
      </c>
    </row>
    <row r="28" ht="16.35" customHeight="1" spans="1:4">
      <c r="A28" s="263" t="s">
        <v>490</v>
      </c>
      <c r="B28" s="264"/>
      <c r="C28" s="264"/>
      <c r="D28" s="260"/>
    </row>
    <row r="29" ht="16.35" customHeight="1" spans="1:4">
      <c r="A29" s="263" t="s">
        <v>491</v>
      </c>
      <c r="B29" s="264">
        <v>2822</v>
      </c>
      <c r="C29" s="264">
        <v>12633</v>
      </c>
      <c r="D29" s="260">
        <f t="shared" si="1"/>
        <v>22.34</v>
      </c>
    </row>
    <row r="30" s="251" customFormat="1" ht="16.35" customHeight="1" spans="1:4">
      <c r="A30" s="261" t="s">
        <v>456</v>
      </c>
      <c r="B30" s="264"/>
      <c r="C30" s="264">
        <f>C31+C34+C36+C32</f>
        <v>6415</v>
      </c>
      <c r="D30" s="260">
        <f t="shared" si="1"/>
        <v>0</v>
      </c>
    </row>
    <row r="31" ht="16.35" customHeight="1" spans="1:4">
      <c r="A31" s="263" t="s">
        <v>485</v>
      </c>
      <c r="B31" s="264"/>
      <c r="C31" s="264">
        <v>4400</v>
      </c>
      <c r="D31" s="260">
        <f t="shared" si="1"/>
        <v>0</v>
      </c>
    </row>
    <row r="32" ht="16.35" customHeight="1" spans="1:4">
      <c r="A32" s="263" t="s">
        <v>486</v>
      </c>
      <c r="B32" s="264"/>
      <c r="C32" s="264">
        <v>1935</v>
      </c>
      <c r="D32" s="260">
        <f t="shared" si="1"/>
        <v>0</v>
      </c>
    </row>
    <row r="33" ht="16.35" customHeight="1" spans="1:4">
      <c r="A33" s="263" t="s">
        <v>487</v>
      </c>
      <c r="B33" s="264"/>
      <c r="C33" s="264"/>
      <c r="D33" s="260"/>
    </row>
    <row r="34" ht="16.35" customHeight="1" spans="1:4">
      <c r="A34" s="263" t="s">
        <v>489</v>
      </c>
      <c r="B34" s="264"/>
      <c r="C34" s="264"/>
      <c r="D34" s="260"/>
    </row>
    <row r="35" ht="16.35" customHeight="1" spans="1:4">
      <c r="A35" s="263" t="s">
        <v>490</v>
      </c>
      <c r="B35" s="264"/>
      <c r="C35" s="264"/>
      <c r="D35" s="260"/>
    </row>
    <row r="36" ht="16.35" customHeight="1" spans="1:4">
      <c r="A36" s="263" t="s">
        <v>491</v>
      </c>
      <c r="B36" s="264"/>
      <c r="C36" s="264">
        <v>80</v>
      </c>
      <c r="D36" s="260">
        <f t="shared" si="1"/>
        <v>0</v>
      </c>
    </row>
    <row r="37" s="251" customFormat="1" ht="16.35" customHeight="1" spans="1:4">
      <c r="A37" s="261" t="s">
        <v>457</v>
      </c>
      <c r="B37" s="264">
        <f>SUM(B38:B40)</f>
        <v>79125</v>
      </c>
      <c r="C37" s="264">
        <f>SUM(C38:C40)</f>
        <v>72837</v>
      </c>
      <c r="D37" s="260">
        <f t="shared" si="1"/>
        <v>108.63</v>
      </c>
    </row>
    <row r="38" ht="16.35" customHeight="1" spans="1:4">
      <c r="A38" s="263" t="s">
        <v>492</v>
      </c>
      <c r="B38" s="264">
        <v>75169</v>
      </c>
      <c r="C38" s="264">
        <v>65960</v>
      </c>
      <c r="D38" s="260">
        <f t="shared" si="1"/>
        <v>113.96</v>
      </c>
    </row>
    <row r="39" ht="16.35" customHeight="1" spans="1:4">
      <c r="A39" s="263" t="s">
        <v>493</v>
      </c>
      <c r="B39" s="264">
        <v>3956</v>
      </c>
      <c r="C39" s="264">
        <v>6877</v>
      </c>
      <c r="D39" s="260">
        <f t="shared" si="1"/>
        <v>57.53</v>
      </c>
    </row>
    <row r="40" ht="16.35" customHeight="1" spans="1:4">
      <c r="A40" s="263" t="s">
        <v>494</v>
      </c>
      <c r="B40" s="267"/>
      <c r="C40" s="267"/>
      <c r="D40" s="260"/>
    </row>
    <row r="41" s="251" customFormat="1" ht="16.35" customHeight="1" spans="1:4">
      <c r="A41" s="261" t="s">
        <v>458</v>
      </c>
      <c r="B41" s="264">
        <f>SUM(B42:B43)</f>
        <v>387</v>
      </c>
      <c r="C41" s="264">
        <f>C42</f>
        <v>289</v>
      </c>
      <c r="D41" s="260">
        <f t="shared" si="1"/>
        <v>133.91</v>
      </c>
    </row>
    <row r="42" ht="16.35" customHeight="1" spans="1:4">
      <c r="A42" s="263" t="s">
        <v>495</v>
      </c>
      <c r="B42" s="264">
        <v>377</v>
      </c>
      <c r="C42" s="264">
        <v>289</v>
      </c>
      <c r="D42" s="260">
        <f t="shared" si="1"/>
        <v>130.45</v>
      </c>
    </row>
    <row r="43" ht="16.35" customHeight="1" spans="1:4">
      <c r="A43" s="263" t="s">
        <v>496</v>
      </c>
      <c r="B43" s="264">
        <v>10</v>
      </c>
      <c r="C43" s="264"/>
      <c r="D43" s="260"/>
    </row>
    <row r="44" s="251" customFormat="1" ht="16.35" customHeight="1" spans="1:4">
      <c r="A44" s="261" t="s">
        <v>459</v>
      </c>
      <c r="B44" s="264">
        <f>SUM(B45:B47)</f>
        <v>825</v>
      </c>
      <c r="C44" s="264">
        <f>C45+C47</f>
        <v>5080</v>
      </c>
      <c r="D44" s="260">
        <f t="shared" si="1"/>
        <v>16.24</v>
      </c>
    </row>
    <row r="45" ht="16.35" customHeight="1" spans="1:4">
      <c r="A45" s="263" t="s">
        <v>497</v>
      </c>
      <c r="B45" s="264">
        <v>280</v>
      </c>
      <c r="C45" s="264">
        <v>485</v>
      </c>
      <c r="D45" s="260">
        <f t="shared" si="1"/>
        <v>57.73</v>
      </c>
    </row>
    <row r="46" ht="16.35" customHeight="1" spans="1:4">
      <c r="A46" s="263" t="s">
        <v>498</v>
      </c>
      <c r="B46" s="268"/>
      <c r="C46" s="268"/>
      <c r="D46" s="260"/>
    </row>
    <row r="47" ht="16.35" customHeight="1" spans="1:4">
      <c r="A47" s="263" t="s">
        <v>499</v>
      </c>
      <c r="B47" s="264">
        <v>545</v>
      </c>
      <c r="C47" s="264">
        <v>4595</v>
      </c>
      <c r="D47" s="260">
        <f t="shared" si="1"/>
        <v>11.86</v>
      </c>
    </row>
    <row r="48" s="251" customFormat="1" ht="16.35" customHeight="1" spans="1:4">
      <c r="A48" s="261" t="s">
        <v>460</v>
      </c>
      <c r="B48" s="264"/>
      <c r="C48" s="264"/>
      <c r="D48" s="260"/>
    </row>
    <row r="49" ht="16.35" customHeight="1" spans="1:4">
      <c r="A49" s="263" t="s">
        <v>500</v>
      </c>
      <c r="B49" s="264"/>
      <c r="C49" s="264"/>
      <c r="D49" s="260"/>
    </row>
    <row r="50" ht="16.35" customHeight="1" spans="1:4">
      <c r="A50" s="263" t="s">
        <v>501</v>
      </c>
      <c r="B50" s="264"/>
      <c r="C50" s="264"/>
      <c r="D50" s="260"/>
    </row>
    <row r="51" s="251" customFormat="1" ht="16.35" customHeight="1" spans="1:4">
      <c r="A51" s="261" t="s">
        <v>461</v>
      </c>
      <c r="B51" s="264">
        <f>SUM(B52:B56)</f>
        <v>19423</v>
      </c>
      <c r="C51" s="264">
        <f>SUM(C52:C56)</f>
        <v>20629</v>
      </c>
      <c r="D51" s="260">
        <f t="shared" si="1"/>
        <v>94.15</v>
      </c>
    </row>
    <row r="52" ht="16.35" customHeight="1" spans="1:4">
      <c r="A52" s="263" t="s">
        <v>502</v>
      </c>
      <c r="B52" s="264">
        <v>13533</v>
      </c>
      <c r="C52" s="264">
        <v>12520</v>
      </c>
      <c r="D52" s="260">
        <f t="shared" si="1"/>
        <v>108.09</v>
      </c>
    </row>
    <row r="53" ht="16.35" customHeight="1" spans="1:4">
      <c r="A53" s="263" t="s">
        <v>503</v>
      </c>
      <c r="B53" s="264">
        <v>216</v>
      </c>
      <c r="C53" s="264">
        <v>682</v>
      </c>
      <c r="D53" s="260">
        <f t="shared" si="1"/>
        <v>31.67</v>
      </c>
    </row>
    <row r="54" ht="16.35" customHeight="1" spans="1:4">
      <c r="A54" s="263" t="s">
        <v>504</v>
      </c>
      <c r="B54" s="268"/>
      <c r="D54" s="260"/>
    </row>
    <row r="55" ht="16.35" customHeight="1" spans="1:4">
      <c r="A55" s="263" t="s">
        <v>505</v>
      </c>
      <c r="B55" s="264">
        <v>130</v>
      </c>
      <c r="C55" s="264">
        <v>480</v>
      </c>
      <c r="D55" s="260">
        <f>B55/C55*100</f>
        <v>27.08</v>
      </c>
    </row>
    <row r="56" ht="16.35" customHeight="1" spans="1:4">
      <c r="A56" s="263" t="s">
        <v>506</v>
      </c>
      <c r="B56" s="264">
        <v>5544</v>
      </c>
      <c r="C56" s="264">
        <v>6947</v>
      </c>
      <c r="D56" s="260">
        <f>B56/C56*100</f>
        <v>79.8</v>
      </c>
    </row>
    <row r="57" s="251" customFormat="1" ht="16.35" customHeight="1" spans="1:4">
      <c r="A57" s="261" t="s">
        <v>462</v>
      </c>
      <c r="B57" s="264">
        <f>SUM(B58:B59)</f>
        <v>25640</v>
      </c>
      <c r="C57" s="264">
        <f>C58</f>
        <v>21200</v>
      </c>
      <c r="D57" s="260">
        <f>B57/C57*100</f>
        <v>120.94</v>
      </c>
    </row>
    <row r="58" ht="16.35" customHeight="1" spans="1:4">
      <c r="A58" s="263" t="s">
        <v>507</v>
      </c>
      <c r="B58" s="264">
        <v>25640</v>
      </c>
      <c r="C58" s="264">
        <v>21200</v>
      </c>
      <c r="D58" s="260">
        <f>B58/C58*100</f>
        <v>120.94</v>
      </c>
    </row>
    <row r="59" ht="16.35" customHeight="1" spans="1:4">
      <c r="A59" s="263" t="s">
        <v>508</v>
      </c>
      <c r="B59" s="264"/>
      <c r="C59" s="264"/>
      <c r="D59" s="260"/>
    </row>
    <row r="60" s="251" customFormat="1" ht="16.35" customHeight="1" spans="1:4">
      <c r="A60" s="261" t="s">
        <v>463</v>
      </c>
      <c r="B60" s="264">
        <f>SUM(B61:B64)</f>
        <v>9184</v>
      </c>
      <c r="C60" s="264">
        <f>C61</f>
        <v>8456</v>
      </c>
      <c r="D60" s="260">
        <f>B60/C60*100</f>
        <v>108.61</v>
      </c>
    </row>
    <row r="61" ht="16.35" customHeight="1" spans="1:4">
      <c r="A61" s="263" t="s">
        <v>509</v>
      </c>
      <c r="B61" s="264">
        <v>9022</v>
      </c>
      <c r="C61" s="264">
        <v>8456</v>
      </c>
      <c r="D61" s="260">
        <f>B61/C61*100</f>
        <v>106.69</v>
      </c>
    </row>
    <row r="62" ht="16.35" customHeight="1" spans="1:4">
      <c r="A62" s="263" t="s">
        <v>510</v>
      </c>
      <c r="B62" s="264">
        <v>132</v>
      </c>
      <c r="C62" s="264"/>
      <c r="D62" s="260"/>
    </row>
    <row r="63" ht="16.35" customHeight="1" spans="1:4">
      <c r="A63" s="263" t="s">
        <v>511</v>
      </c>
      <c r="B63" s="264">
        <v>30</v>
      </c>
      <c r="C63" s="264"/>
      <c r="D63" s="260"/>
    </row>
    <row r="64" ht="16.35" customHeight="1" spans="1:4">
      <c r="A64" s="263" t="s">
        <v>512</v>
      </c>
      <c r="B64" s="264"/>
      <c r="C64" s="264"/>
      <c r="D64" s="260"/>
    </row>
    <row r="65" s="251" customFormat="1" ht="16.35" customHeight="1" spans="1:4">
      <c r="A65" s="261" t="s">
        <v>464</v>
      </c>
      <c r="B65" s="264">
        <f>SUM(B66:B67)</f>
        <v>3190</v>
      </c>
      <c r="C65" s="264">
        <f>C66</f>
        <v>7000</v>
      </c>
      <c r="D65" s="260">
        <f>B65/C65*100</f>
        <v>45.57</v>
      </c>
    </row>
    <row r="66" ht="16.35" customHeight="1" spans="1:4">
      <c r="A66" s="263" t="s">
        <v>513</v>
      </c>
      <c r="B66" s="264">
        <v>3122</v>
      </c>
      <c r="C66" s="264">
        <v>7000</v>
      </c>
      <c r="D66" s="260">
        <f>B66/C66*100</f>
        <v>44.6</v>
      </c>
    </row>
    <row r="67" ht="16.35" customHeight="1" spans="1:4">
      <c r="A67" s="263" t="s">
        <v>514</v>
      </c>
      <c r="B67" s="264">
        <v>68</v>
      </c>
      <c r="C67" s="264"/>
      <c r="D67" s="260"/>
    </row>
    <row r="68" s="251" customFormat="1" ht="16.35" customHeight="1" spans="1:4">
      <c r="A68" s="261" t="s">
        <v>465</v>
      </c>
      <c r="B68" s="264">
        <f>SUM(B69:B72)</f>
        <v>9216</v>
      </c>
      <c r="C68" s="264"/>
      <c r="D68" s="260"/>
    </row>
    <row r="69" ht="16.35" customHeight="1" spans="1:4">
      <c r="A69" s="263" t="s">
        <v>515</v>
      </c>
      <c r="B69" s="264">
        <v>9216</v>
      </c>
      <c r="C69" s="264"/>
      <c r="D69" s="260"/>
    </row>
    <row r="70" ht="16.35" customHeight="1" spans="1:4">
      <c r="A70" s="263" t="s">
        <v>516</v>
      </c>
      <c r="B70" s="264"/>
      <c r="C70" s="264"/>
      <c r="D70" s="260"/>
    </row>
    <row r="71" ht="16.35" customHeight="1" spans="1:4">
      <c r="A71" s="263" t="s">
        <v>517</v>
      </c>
      <c r="B71" s="264"/>
      <c r="C71" s="264"/>
      <c r="D71" s="260"/>
    </row>
    <row r="72" ht="16.35" customHeight="1" spans="1:4">
      <c r="A72" s="263" t="s">
        <v>518</v>
      </c>
      <c r="B72" s="264"/>
      <c r="C72" s="264"/>
      <c r="D72" s="260"/>
    </row>
    <row r="73" s="251" customFormat="1" ht="16.35" customHeight="1" spans="1:4">
      <c r="A73" s="261" t="s">
        <v>466</v>
      </c>
      <c r="B73" s="264">
        <f>SUM(B74:B75)</f>
        <v>11523</v>
      </c>
      <c r="C73" s="264">
        <f>C74+C75</f>
        <v>15801</v>
      </c>
      <c r="D73" s="260">
        <f t="shared" ref="D73:D76" si="2">B73/C73*100</f>
        <v>72.93</v>
      </c>
    </row>
    <row r="74" ht="16.35" customHeight="1" spans="1:4">
      <c r="A74" s="263" t="s">
        <v>433</v>
      </c>
      <c r="B74" s="264">
        <v>4462</v>
      </c>
      <c r="C74" s="264">
        <v>4782</v>
      </c>
      <c r="D74" s="260">
        <f t="shared" si="2"/>
        <v>93.31</v>
      </c>
    </row>
    <row r="75" ht="16.35" customHeight="1" spans="1:4">
      <c r="A75" s="263" t="s">
        <v>519</v>
      </c>
      <c r="B75" s="264">
        <v>7061</v>
      </c>
      <c r="C75" s="264">
        <v>11019</v>
      </c>
      <c r="D75" s="260">
        <f t="shared" si="2"/>
        <v>64.08</v>
      </c>
    </row>
    <row r="76" s="251" customFormat="1" ht="16.35" customHeight="1" spans="1:4">
      <c r="A76" s="261" t="s">
        <v>467</v>
      </c>
      <c r="B76" s="264">
        <f>B80</f>
        <v>5984</v>
      </c>
      <c r="C76" s="264">
        <f>11257-8436</f>
        <v>2821</v>
      </c>
      <c r="D76" s="260">
        <f t="shared" si="2"/>
        <v>212.12</v>
      </c>
    </row>
    <row r="77" ht="16.35" customHeight="1" spans="1:4">
      <c r="A77" s="263" t="s">
        <v>520</v>
      </c>
      <c r="B77" s="264"/>
      <c r="C77" s="264"/>
      <c r="D77" s="260"/>
    </row>
    <row r="78" ht="16.35" customHeight="1" spans="1:4">
      <c r="A78" s="263" t="s">
        <v>521</v>
      </c>
      <c r="B78" s="264"/>
      <c r="C78" s="264"/>
      <c r="D78" s="260"/>
    </row>
    <row r="79" ht="16.35" customHeight="1" spans="1:4">
      <c r="A79" s="263" t="s">
        <v>522</v>
      </c>
      <c r="B79" s="264"/>
      <c r="C79" s="264"/>
      <c r="D79" s="260"/>
    </row>
    <row r="80" ht="17.45" customHeight="1" spans="1:4">
      <c r="A80" s="263" t="s">
        <v>436</v>
      </c>
      <c r="B80" s="264">
        <f>7147-1163</f>
        <v>5984</v>
      </c>
      <c r="C80" s="264">
        <f>11257-8436</f>
        <v>2821</v>
      </c>
      <c r="D80" s="260">
        <f>B80/C80*100</f>
        <v>212.12</v>
      </c>
    </row>
    <row r="81" ht="24" customHeight="1" spans="1:4">
      <c r="A81" s="269"/>
      <c r="B81" s="270"/>
      <c r="C81" s="270"/>
      <c r="D81" s="270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64"/>
  <sheetViews>
    <sheetView topLeftCell="A52" workbookViewId="0">
      <selection activeCell="G60" sqref="G60"/>
    </sheetView>
  </sheetViews>
  <sheetFormatPr defaultColWidth="9" defaultRowHeight="14.25" outlineLevelCol="1"/>
  <cols>
    <col min="1" max="1" width="64.25" customWidth="1"/>
    <col min="2" max="2" width="22.875" style="26" customWidth="1"/>
  </cols>
  <sheetData>
    <row r="1" spans="1:1">
      <c r="A1" s="129" t="s">
        <v>523</v>
      </c>
    </row>
    <row r="2" ht="29.1" customHeight="1" spans="1:2">
      <c r="A2" s="236" t="s">
        <v>524</v>
      </c>
      <c r="B2" s="236"/>
    </row>
    <row r="3" spans="1:2">
      <c r="A3" s="244"/>
      <c r="B3" s="170" t="s">
        <v>525</v>
      </c>
    </row>
    <row r="4" ht="19.5" customHeight="1" spans="1:2">
      <c r="A4" s="245" t="s">
        <v>526</v>
      </c>
      <c r="B4" s="142" t="s">
        <v>527</v>
      </c>
    </row>
    <row r="5" ht="19.5" customHeight="1" spans="1:2">
      <c r="A5" s="246" t="s">
        <v>528</v>
      </c>
      <c r="B5" s="247">
        <v>0</v>
      </c>
    </row>
    <row r="6" ht="19.5" customHeight="1" spans="1:2">
      <c r="A6" s="248" t="s">
        <v>529</v>
      </c>
      <c r="B6" s="247">
        <v>0</v>
      </c>
    </row>
    <row r="7" ht="19.5" customHeight="1" spans="1:2">
      <c r="A7" s="248" t="s">
        <v>530</v>
      </c>
      <c r="B7" s="247">
        <v>0</v>
      </c>
    </row>
    <row r="8" ht="19.5" customHeight="1" spans="1:2">
      <c r="A8" s="248" t="s">
        <v>531</v>
      </c>
      <c r="B8" s="247">
        <v>0</v>
      </c>
    </row>
    <row r="9" ht="19.5" customHeight="1" spans="1:2">
      <c r="A9" s="246" t="s">
        <v>532</v>
      </c>
      <c r="B9" s="247">
        <v>0</v>
      </c>
    </row>
    <row r="10" ht="19.5" customHeight="1" spans="1:2">
      <c r="A10" s="248" t="s">
        <v>533</v>
      </c>
      <c r="B10" s="247">
        <v>0</v>
      </c>
    </row>
    <row r="11" ht="19.5" customHeight="1" spans="1:2">
      <c r="A11" s="248" t="s">
        <v>534</v>
      </c>
      <c r="B11" s="247">
        <v>0</v>
      </c>
    </row>
    <row r="12" ht="19.5" customHeight="1" spans="1:2">
      <c r="A12" s="248" t="s">
        <v>535</v>
      </c>
      <c r="B12" s="247">
        <v>0</v>
      </c>
    </row>
    <row r="13" ht="19.5" customHeight="1" spans="1:2">
      <c r="A13" s="248" t="s">
        <v>536</v>
      </c>
      <c r="B13" s="247">
        <v>0</v>
      </c>
    </row>
    <row r="14" ht="19.5" customHeight="1" spans="1:2">
      <c r="A14" s="248" t="s">
        <v>537</v>
      </c>
      <c r="B14" s="247">
        <v>0</v>
      </c>
    </row>
    <row r="15" ht="19.5" customHeight="1" spans="1:2">
      <c r="A15" s="248" t="s">
        <v>538</v>
      </c>
      <c r="B15" s="247">
        <v>0</v>
      </c>
    </row>
    <row r="16" ht="19.5" customHeight="1" spans="1:2">
      <c r="A16" s="248" t="s">
        <v>539</v>
      </c>
      <c r="B16" s="247">
        <v>0</v>
      </c>
    </row>
    <row r="17" ht="19.5" customHeight="1" spans="1:2">
      <c r="A17" s="248" t="s">
        <v>540</v>
      </c>
      <c r="B17" s="247">
        <v>0</v>
      </c>
    </row>
    <row r="18" ht="19.5" customHeight="1" spans="1:2">
      <c r="A18" s="248" t="s">
        <v>541</v>
      </c>
      <c r="B18" s="247">
        <v>0</v>
      </c>
    </row>
    <row r="19" ht="19.5" customHeight="1" spans="1:2">
      <c r="A19" s="249" t="s">
        <v>542</v>
      </c>
      <c r="B19" s="247">
        <v>0</v>
      </c>
    </row>
    <row r="20" ht="19.5" customHeight="1" spans="1:2">
      <c r="A20" s="248" t="s">
        <v>543</v>
      </c>
      <c r="B20" s="247">
        <v>0</v>
      </c>
    </row>
    <row r="21" ht="19.5" customHeight="1" spans="1:2">
      <c r="A21" s="248" t="s">
        <v>544</v>
      </c>
      <c r="B21" s="247">
        <v>0</v>
      </c>
    </row>
    <row r="22" ht="19.5" customHeight="1" spans="1:2">
      <c r="A22" s="248" t="s">
        <v>545</v>
      </c>
      <c r="B22" s="247">
        <v>0</v>
      </c>
    </row>
    <row r="23" ht="19.5" customHeight="1" spans="1:2">
      <c r="A23" s="248" t="s">
        <v>546</v>
      </c>
      <c r="B23" s="247">
        <v>0</v>
      </c>
    </row>
    <row r="24" ht="19.5" customHeight="1" spans="1:2">
      <c r="A24" s="248" t="s">
        <v>547</v>
      </c>
      <c r="B24" s="247">
        <v>0</v>
      </c>
    </row>
    <row r="25" ht="19.5" customHeight="1" spans="1:2">
      <c r="A25" s="246" t="s">
        <v>548</v>
      </c>
      <c r="B25" s="247">
        <v>0</v>
      </c>
    </row>
    <row r="26" ht="19.5" customHeight="1" spans="1:2">
      <c r="A26" s="248" t="s">
        <v>549</v>
      </c>
      <c r="B26" s="247">
        <v>0</v>
      </c>
    </row>
    <row r="27" ht="19.5" customHeight="1" spans="1:2">
      <c r="A27" s="248" t="s">
        <v>550</v>
      </c>
      <c r="B27" s="247">
        <v>0</v>
      </c>
    </row>
    <row r="28" ht="19.5" customHeight="1" spans="1:2">
      <c r="A28" s="248" t="s">
        <v>551</v>
      </c>
      <c r="B28" s="247">
        <v>0</v>
      </c>
    </row>
    <row r="29" ht="19.5" customHeight="1" spans="1:2">
      <c r="A29" s="248" t="s">
        <v>550</v>
      </c>
      <c r="B29" s="247">
        <v>0</v>
      </c>
    </row>
    <row r="30" ht="19.5" customHeight="1" spans="1:2">
      <c r="A30" s="248" t="s">
        <v>552</v>
      </c>
      <c r="B30" s="247">
        <v>0</v>
      </c>
    </row>
    <row r="31" ht="19.5" customHeight="1" spans="1:2">
      <c r="A31" s="248" t="s">
        <v>550</v>
      </c>
      <c r="B31" s="247">
        <v>0</v>
      </c>
    </row>
    <row r="32" ht="19.5" customHeight="1" spans="1:2">
      <c r="A32" s="248" t="s">
        <v>553</v>
      </c>
      <c r="B32" s="247">
        <v>0</v>
      </c>
    </row>
    <row r="33" ht="19.5" customHeight="1" spans="1:2">
      <c r="A33" s="248" t="s">
        <v>550</v>
      </c>
      <c r="B33" s="247">
        <v>0</v>
      </c>
    </row>
    <row r="34" ht="19.5" customHeight="1" spans="1:2">
      <c r="A34" s="248" t="s">
        <v>554</v>
      </c>
      <c r="B34" s="247">
        <v>0</v>
      </c>
    </row>
    <row r="35" ht="19.5" customHeight="1" spans="1:2">
      <c r="A35" s="248" t="s">
        <v>550</v>
      </c>
      <c r="B35" s="247">
        <v>0</v>
      </c>
    </row>
    <row r="36" ht="19.5" customHeight="1" spans="1:2">
      <c r="A36" s="248" t="s">
        <v>555</v>
      </c>
      <c r="B36" s="247">
        <v>0</v>
      </c>
    </row>
    <row r="37" ht="19.5" customHeight="1" spans="1:2">
      <c r="A37" s="248" t="s">
        <v>550</v>
      </c>
      <c r="B37" s="247">
        <v>0</v>
      </c>
    </row>
    <row r="38" ht="19.5" customHeight="1" spans="1:2">
      <c r="A38" s="248" t="s">
        <v>556</v>
      </c>
      <c r="B38" s="247">
        <v>0</v>
      </c>
    </row>
    <row r="39" ht="19.5" customHeight="1" spans="1:2">
      <c r="A39" s="248" t="s">
        <v>550</v>
      </c>
      <c r="B39" s="247">
        <v>0</v>
      </c>
    </row>
    <row r="40" ht="19.5" customHeight="1" spans="1:2">
      <c r="A40" s="248" t="s">
        <v>557</v>
      </c>
      <c r="B40" s="247">
        <v>0</v>
      </c>
    </row>
    <row r="41" ht="19.5" customHeight="1" spans="1:2">
      <c r="A41" s="248" t="s">
        <v>550</v>
      </c>
      <c r="B41" s="247">
        <v>0</v>
      </c>
    </row>
    <row r="42" ht="19.5" customHeight="1" spans="1:2">
      <c r="A42" s="248" t="s">
        <v>558</v>
      </c>
      <c r="B42" s="247">
        <v>0</v>
      </c>
    </row>
    <row r="43" ht="19.5" customHeight="1" spans="1:2">
      <c r="A43" s="248" t="s">
        <v>550</v>
      </c>
      <c r="B43" s="247">
        <v>0</v>
      </c>
    </row>
    <row r="44" ht="19.5" customHeight="1" spans="1:2">
      <c r="A44" s="248" t="s">
        <v>559</v>
      </c>
      <c r="B44" s="247">
        <v>0</v>
      </c>
    </row>
    <row r="45" ht="19.5" customHeight="1" spans="1:2">
      <c r="A45" s="248" t="s">
        <v>550</v>
      </c>
      <c r="B45" s="247">
        <v>0</v>
      </c>
    </row>
    <row r="46" ht="19.5" customHeight="1" spans="1:2">
      <c r="A46" s="248" t="s">
        <v>560</v>
      </c>
      <c r="B46" s="247">
        <v>0</v>
      </c>
    </row>
    <row r="47" ht="19.5" customHeight="1" spans="1:2">
      <c r="A47" s="248" t="s">
        <v>550</v>
      </c>
      <c r="B47" s="247">
        <v>0</v>
      </c>
    </row>
    <row r="48" ht="19.5" customHeight="1" spans="1:2">
      <c r="A48" s="248" t="s">
        <v>561</v>
      </c>
      <c r="B48" s="247">
        <v>0</v>
      </c>
    </row>
    <row r="49" ht="19.5" customHeight="1" spans="1:2">
      <c r="A49" s="248" t="s">
        <v>550</v>
      </c>
      <c r="B49" s="247">
        <v>0</v>
      </c>
    </row>
    <row r="50" ht="19.5" customHeight="1" spans="1:2">
      <c r="A50" s="248" t="s">
        <v>562</v>
      </c>
      <c r="B50" s="247">
        <v>0</v>
      </c>
    </row>
    <row r="51" ht="19.5" customHeight="1" spans="1:2">
      <c r="A51" s="248" t="s">
        <v>550</v>
      </c>
      <c r="B51" s="247">
        <v>0</v>
      </c>
    </row>
    <row r="52" ht="19.5" customHeight="1" spans="1:2">
      <c r="A52" s="248" t="s">
        <v>563</v>
      </c>
      <c r="B52" s="247">
        <v>0</v>
      </c>
    </row>
    <row r="53" ht="19.5" customHeight="1" spans="1:2">
      <c r="A53" s="248" t="s">
        <v>550</v>
      </c>
      <c r="B53" s="247">
        <v>0</v>
      </c>
    </row>
    <row r="54" ht="19.5" customHeight="1" spans="1:2">
      <c r="A54" s="248" t="s">
        <v>564</v>
      </c>
      <c r="B54" s="247">
        <v>0</v>
      </c>
    </row>
    <row r="55" ht="19.5" customHeight="1" spans="1:2">
      <c r="A55" s="248" t="s">
        <v>550</v>
      </c>
      <c r="B55" s="247">
        <v>0</v>
      </c>
    </row>
    <row r="56" ht="19.5" customHeight="1" spans="1:2">
      <c r="A56" s="248" t="s">
        <v>565</v>
      </c>
      <c r="B56" s="247">
        <v>0</v>
      </c>
    </row>
    <row r="57" ht="19.5" customHeight="1" spans="1:2">
      <c r="A57" s="248" t="s">
        <v>550</v>
      </c>
      <c r="B57" s="247">
        <v>0</v>
      </c>
    </row>
    <row r="58" ht="19.5" customHeight="1" spans="1:2">
      <c r="A58" s="248" t="s">
        <v>566</v>
      </c>
      <c r="B58" s="247">
        <v>0</v>
      </c>
    </row>
    <row r="59" ht="19.5" customHeight="1" spans="1:2">
      <c r="A59" s="248" t="s">
        <v>550</v>
      </c>
      <c r="B59" s="247">
        <v>0</v>
      </c>
    </row>
    <row r="60" ht="19.5" customHeight="1" spans="1:2">
      <c r="A60" s="248" t="s">
        <v>567</v>
      </c>
      <c r="B60" s="247">
        <v>0</v>
      </c>
    </row>
    <row r="61" ht="19.5" customHeight="1" spans="1:2">
      <c r="A61" s="248" t="s">
        <v>550</v>
      </c>
      <c r="B61" s="247">
        <v>0</v>
      </c>
    </row>
    <row r="62" ht="19.5" customHeight="1" spans="1:2">
      <c r="A62" s="248" t="s">
        <v>568</v>
      </c>
      <c r="B62" s="247">
        <v>0</v>
      </c>
    </row>
    <row r="63" ht="19.5" customHeight="1" spans="1:2">
      <c r="A63" s="12" t="s">
        <v>569</v>
      </c>
      <c r="B63" s="247">
        <v>0</v>
      </c>
    </row>
    <row r="64" ht="41.25" customHeight="1" spans="1:2">
      <c r="A64" s="250" t="s">
        <v>570</v>
      </c>
      <c r="B64" s="250"/>
    </row>
  </sheetData>
  <mergeCells count="2">
    <mergeCell ref="A2:B2"/>
    <mergeCell ref="A64:B64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D8" sqref="D8"/>
    </sheetView>
  </sheetViews>
  <sheetFormatPr defaultColWidth="9" defaultRowHeight="14.25" outlineLevelCol="4"/>
  <cols>
    <col min="1" max="1" width="19.875" style="233" customWidth="1"/>
    <col min="2" max="2" width="17.25" style="234" customWidth="1"/>
    <col min="3" max="3" width="14.125" style="234" customWidth="1"/>
    <col min="4" max="4" width="17.375" style="234" customWidth="1"/>
    <col min="5" max="5" width="15" style="234" customWidth="1"/>
    <col min="6" max="16384" width="9" style="233"/>
  </cols>
  <sheetData>
    <row r="1" s="232" customFormat="1" spans="1:5">
      <c r="A1" s="129" t="s">
        <v>571</v>
      </c>
      <c r="B1" s="235"/>
      <c r="C1" s="235"/>
      <c r="D1" s="235"/>
      <c r="E1" s="235"/>
    </row>
    <row r="2" ht="54.75" customHeight="1" spans="1:5">
      <c r="A2" s="236" t="s">
        <v>572</v>
      </c>
      <c r="B2" s="236"/>
      <c r="C2" s="236"/>
      <c r="D2" s="236"/>
      <c r="E2" s="236"/>
    </row>
    <row r="3" ht="21" customHeight="1" spans="1:5">
      <c r="A3" s="237"/>
      <c r="B3" s="237"/>
      <c r="C3" s="237"/>
      <c r="D3" s="237"/>
      <c r="E3" s="238" t="s">
        <v>62</v>
      </c>
    </row>
    <row r="4" ht="24" customHeight="1" spans="1:5">
      <c r="A4" s="239" t="s">
        <v>573</v>
      </c>
      <c r="B4" s="239" t="s">
        <v>574</v>
      </c>
      <c r="C4" s="239" t="s">
        <v>575</v>
      </c>
      <c r="D4" s="239" t="s">
        <v>576</v>
      </c>
      <c r="E4" s="239" t="s">
        <v>577</v>
      </c>
    </row>
    <row r="5" ht="24" customHeight="1" spans="1:5">
      <c r="A5" s="240" t="s">
        <v>578</v>
      </c>
      <c r="B5" s="241">
        <v>0</v>
      </c>
      <c r="C5" s="241">
        <v>0</v>
      </c>
      <c r="D5" s="241">
        <v>0</v>
      </c>
      <c r="E5" s="241">
        <v>0</v>
      </c>
    </row>
    <row r="6" ht="24" customHeight="1" spans="1:5">
      <c r="A6" s="240" t="s">
        <v>578</v>
      </c>
      <c r="B6" s="241">
        <v>0</v>
      </c>
      <c r="C6" s="241">
        <v>0</v>
      </c>
      <c r="D6" s="241">
        <v>0</v>
      </c>
      <c r="E6" s="241">
        <v>0</v>
      </c>
    </row>
    <row r="7" ht="24" customHeight="1" spans="1:5">
      <c r="A7" s="240" t="s">
        <v>578</v>
      </c>
      <c r="B7" s="241">
        <v>0</v>
      </c>
      <c r="C7" s="241">
        <v>0</v>
      </c>
      <c r="D7" s="241">
        <v>0</v>
      </c>
      <c r="E7" s="241">
        <v>0</v>
      </c>
    </row>
    <row r="8" ht="24" customHeight="1" spans="1:5">
      <c r="A8" s="240" t="s">
        <v>578</v>
      </c>
      <c r="B8" s="241">
        <v>0</v>
      </c>
      <c r="C8" s="241">
        <v>0</v>
      </c>
      <c r="D8" s="241">
        <v>0</v>
      </c>
      <c r="E8" s="241">
        <v>0</v>
      </c>
    </row>
    <row r="9" ht="24" customHeight="1" spans="1:5">
      <c r="A9" s="240" t="s">
        <v>578</v>
      </c>
      <c r="B9" s="241">
        <v>0</v>
      </c>
      <c r="C9" s="241">
        <v>0</v>
      </c>
      <c r="D9" s="241">
        <v>0</v>
      </c>
      <c r="E9" s="241">
        <v>0</v>
      </c>
    </row>
    <row r="10" ht="24" customHeight="1" spans="1:5">
      <c r="A10" s="240" t="s">
        <v>578</v>
      </c>
      <c r="B10" s="241">
        <v>0</v>
      </c>
      <c r="C10" s="241">
        <v>0</v>
      </c>
      <c r="D10" s="241">
        <v>0</v>
      </c>
      <c r="E10" s="241">
        <v>0</v>
      </c>
    </row>
    <row r="11" ht="24" customHeight="1" spans="1:5">
      <c r="A11" s="240" t="s">
        <v>578</v>
      </c>
      <c r="B11" s="241">
        <v>0</v>
      </c>
      <c r="C11" s="241">
        <v>0</v>
      </c>
      <c r="D11" s="241">
        <v>0</v>
      </c>
      <c r="E11" s="241">
        <v>0</v>
      </c>
    </row>
    <row r="12" ht="24" customHeight="1" spans="1:5">
      <c r="A12" s="240" t="s">
        <v>578</v>
      </c>
      <c r="B12" s="241">
        <v>0</v>
      </c>
      <c r="C12" s="241">
        <v>0</v>
      </c>
      <c r="D12" s="241">
        <v>0</v>
      </c>
      <c r="E12" s="241">
        <v>0</v>
      </c>
    </row>
    <row r="13" ht="24" customHeight="1" spans="1:5">
      <c r="A13" s="240" t="s">
        <v>578</v>
      </c>
      <c r="B13" s="241">
        <v>0</v>
      </c>
      <c r="C13" s="241">
        <v>0</v>
      </c>
      <c r="D13" s="241">
        <v>0</v>
      </c>
      <c r="E13" s="241">
        <v>0</v>
      </c>
    </row>
    <row r="14" ht="24" customHeight="1" spans="1:5">
      <c r="A14" s="240" t="s">
        <v>578</v>
      </c>
      <c r="B14" s="241">
        <v>0</v>
      </c>
      <c r="C14" s="241">
        <v>0</v>
      </c>
      <c r="D14" s="241">
        <v>0</v>
      </c>
      <c r="E14" s="241">
        <v>0</v>
      </c>
    </row>
    <row r="15" ht="24" customHeight="1" spans="1:5">
      <c r="A15" s="240" t="s">
        <v>579</v>
      </c>
      <c r="B15" s="241">
        <v>0</v>
      </c>
      <c r="C15" s="241">
        <v>0</v>
      </c>
      <c r="D15" s="241">
        <v>0</v>
      </c>
      <c r="E15" s="241">
        <v>0</v>
      </c>
    </row>
    <row r="16" ht="24" customHeight="1" spans="1:5">
      <c r="A16" s="239" t="s">
        <v>470</v>
      </c>
      <c r="B16" s="241">
        <v>0</v>
      </c>
      <c r="C16" s="241">
        <v>0</v>
      </c>
      <c r="D16" s="241">
        <v>0</v>
      </c>
      <c r="E16" s="241">
        <v>0</v>
      </c>
    </row>
    <row r="17" ht="48.75" customHeight="1" spans="1:5">
      <c r="A17" s="242"/>
      <c r="B17" s="242"/>
      <c r="C17" s="243"/>
      <c r="D17" s="243"/>
      <c r="E17" s="243"/>
    </row>
  </sheetData>
  <mergeCells count="2">
    <mergeCell ref="A2:E2"/>
    <mergeCell ref="A17:E1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赖炜鑫</cp:lastModifiedBy>
  <dcterms:created xsi:type="dcterms:W3CDTF">2008-01-10T09:59:00Z</dcterms:created>
  <cp:lastPrinted>2025-01-23T07:04:00Z</cp:lastPrinted>
  <dcterms:modified xsi:type="dcterms:W3CDTF">2025-01-27T02:37:44Z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12E4CD7FFC794945B86E9761B22EFEBE_12</vt:lpwstr>
  </property>
</Properties>
</file>