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 tabRatio="938"/>
  </bookViews>
  <sheets>
    <sheet name="目录" sheetId="164" r:id="rId1"/>
    <sheet name="附表1-1" sheetId="19" r:id="rId2"/>
    <sheet name="附表1-2" sheetId="21" r:id="rId3"/>
    <sheet name="附表1-3" sheetId="165" r:id="rId4"/>
    <sheet name="附表1-4" sheetId="22" r:id="rId5"/>
    <sheet name="附表1-5" sheetId="23" r:id="rId6"/>
    <sheet name="附表1-6" sheetId="24" r:id="rId7"/>
    <sheet name="附表1-7" sheetId="168" r:id="rId8"/>
    <sheet name="附表1-8" sheetId="169" r:id="rId9"/>
    <sheet name="附表1-9" sheetId="25" r:id="rId10"/>
    <sheet name="附表1-10" sheetId="26" r:id="rId11"/>
    <sheet name="附表1-11" sheetId="27" r:id="rId12"/>
    <sheet name="附表1-12" sheetId="166" r:id="rId13"/>
    <sheet name="附表1-13" sheetId="171" r:id="rId14"/>
    <sheet name="附表1-14" sheetId="28" r:id="rId15"/>
    <sheet name="附表1-15" sheetId="30" r:id="rId16"/>
    <sheet name="附表1-16" sheetId="31" r:id="rId17"/>
    <sheet name="附表1-17" sheetId="32" r:id="rId18"/>
    <sheet name="附表1-18" sheetId="33" r:id="rId19"/>
    <sheet name="附表1-19" sheetId="172" r:id="rId20"/>
    <sheet name="附表1-20" sheetId="34" r:id="rId21"/>
    <sheet name="附表1-21" sheetId="35" r:id="rId22"/>
    <sheet name="附表1-22" sheetId="36" r:id="rId23"/>
    <sheet name="附表1-23" sheetId="37" r:id="rId24"/>
    <sheet name="附表1-24" sheetId="173" r:id="rId25"/>
    <sheet name="附表1-25" sheetId="174" r:id="rId26"/>
    <sheet name="附表1-26" sheetId="175" r:id="rId27"/>
    <sheet name="附表1-27" sheetId="176" r:id="rId28"/>
  </sheets>
  <externalReferences>
    <externalReference r:id="rId29"/>
    <externalReference r:id="rId30"/>
    <externalReference r:id="rId31"/>
    <externalReference r:id="rId32"/>
  </externalReferences>
  <definedNames>
    <definedName name="_xlnm._FilterDatabase" localSheetId="4" hidden="1">'附表1-4'!$A$4:$D$334</definedName>
    <definedName name="_xlnm._FilterDatabase" localSheetId="13" hidden="1">'附表1-13'!$A$4:$D$52</definedName>
    <definedName name="_xlnm._FilterDatabase" localSheetId="6" hidden="1">'附表1-6'!$A$4:$G$85</definedName>
    <definedName name="_Order1" hidden="1">255</definedName>
    <definedName name="_Order2" hidden="1">255</definedName>
    <definedName name="Database" localSheetId="12">#REF!</definedName>
    <definedName name="Database" localSheetId="13">#REF!</definedName>
    <definedName name="Database" localSheetId="3">#REF!</definedName>
    <definedName name="Database" localSheetId="7">#REF!</definedName>
    <definedName name="Database">#REF!</definedName>
    <definedName name="database2" localSheetId="12">#REF!</definedName>
    <definedName name="database2" localSheetId="13">#REF!</definedName>
    <definedName name="database2" localSheetId="3">#REF!</definedName>
    <definedName name="database2" localSheetId="7">#REF!</definedName>
    <definedName name="database2">#REF!</definedName>
    <definedName name="database3" localSheetId="12">#REF!</definedName>
    <definedName name="database3" localSheetId="13">#REF!</definedName>
    <definedName name="database3" localSheetId="3">#REF!</definedName>
    <definedName name="database3" localSheetId="7">#REF!</definedName>
    <definedName name="database3">#REF!</definedName>
    <definedName name="gxxe2003">'[1]P1012001'!$A$6:$E$117</definedName>
    <definedName name="hhhh" localSheetId="12">#REF!</definedName>
    <definedName name="hhhh" localSheetId="13">#REF!</definedName>
    <definedName name="hhhh" localSheetId="3">#REF!</definedName>
    <definedName name="hhhh" localSheetId="7">#REF!</definedName>
    <definedName name="hhhh">#REF!</definedName>
    <definedName name="kkkk" localSheetId="12">#REF!</definedName>
    <definedName name="kkkk" localSheetId="13">#REF!</definedName>
    <definedName name="kkkk" localSheetId="3">#REF!</definedName>
    <definedName name="kkkk" localSheetId="7">#REF!</definedName>
    <definedName name="kkkk">#REF!</definedName>
    <definedName name="_xlnm.Print_Titles" localSheetId="1">'附表1-1'!$1:$4</definedName>
    <definedName name="_xlnm.Print_Titles" localSheetId="10">'附表1-10'!$1:$4</definedName>
    <definedName name="_xlnm.Print_Titles" localSheetId="11">'附表1-11'!$1:$4</definedName>
    <definedName name="_xlnm.Print_Titles" localSheetId="12">'附表1-12'!$1:$4</definedName>
    <definedName name="_xlnm.Print_Titles" localSheetId="13">'附表1-13'!$1:$4</definedName>
    <definedName name="_xlnm.Print_Titles" localSheetId="14">'附表1-14'!$1:$4</definedName>
    <definedName name="_xlnm.Print_Titles" localSheetId="15">'附表1-15'!$1:$4</definedName>
    <definedName name="_xlnm.Print_Titles" localSheetId="16">'附表1-16'!$1:$4</definedName>
    <definedName name="_xlnm.Print_Titles" localSheetId="17">'附表1-17'!$1:$4</definedName>
    <definedName name="_xlnm.Print_Titles" localSheetId="18">'附表1-18'!$1:$4</definedName>
    <definedName name="_xlnm.Print_Titles" localSheetId="20">'附表1-20'!$1:$4</definedName>
    <definedName name="_xlnm.Print_Titles" localSheetId="2">'附表1-2'!$1:$4</definedName>
    <definedName name="_xlnm.Print_Titles" localSheetId="21">'附表1-21'!$1:$4</definedName>
    <definedName name="_xlnm.Print_Titles" localSheetId="22">'附表1-22'!$1:$4</definedName>
    <definedName name="_xlnm.Print_Titles" localSheetId="23">'附表1-23'!$1:$4</definedName>
    <definedName name="_xlnm.Print_Titles" localSheetId="3">'附表1-3'!$1:$4</definedName>
    <definedName name="_xlnm.Print_Titles" localSheetId="4">'附表1-4'!$1:$4</definedName>
    <definedName name="_xlnm.Print_Titles" localSheetId="5">'附表1-5'!$1:$4</definedName>
    <definedName name="_xlnm.Print_Titles" localSheetId="6">'附表1-6'!$1:$4</definedName>
    <definedName name="_xlnm.Print_Titles" localSheetId="7">'附表1-7'!$1:$4</definedName>
    <definedName name="_xlnm.Print_Titles" localSheetId="9">'附表1-9'!$1:$4</definedName>
    <definedName name="_xlnm.Print_Titles">#N/A</definedName>
    <definedName name="UU" localSheetId="12">#REF!</definedName>
    <definedName name="UU" localSheetId="13">#REF!</definedName>
    <definedName name="UU" localSheetId="3">#REF!</definedName>
    <definedName name="UU" localSheetId="7">#REF!</definedName>
    <definedName name="UU">#REF!</definedName>
    <definedName name="YY" localSheetId="12">#REF!</definedName>
    <definedName name="YY" localSheetId="13">#REF!</definedName>
    <definedName name="YY" localSheetId="3">#REF!</definedName>
    <definedName name="YY" localSheetId="7">#REF!</definedName>
    <definedName name="YY">#REF!</definedName>
    <definedName name="地区名称" localSheetId="12">#REF!</definedName>
    <definedName name="地区名称" localSheetId="13">#REF!</definedName>
    <definedName name="地区名称" localSheetId="3">#REF!</definedName>
    <definedName name="地区名称" localSheetId="7">#REF!</definedName>
    <definedName name="地区名称">#REF!</definedName>
    <definedName name="福州" localSheetId="12">#REF!</definedName>
    <definedName name="福州" localSheetId="13">#REF!</definedName>
    <definedName name="福州" localSheetId="3">#REF!</definedName>
    <definedName name="福州" localSheetId="7">#REF!</definedName>
    <definedName name="福州">#REF!</definedName>
    <definedName name="汇率" localSheetId="12">#REF!</definedName>
    <definedName name="汇率" localSheetId="13">#REF!</definedName>
    <definedName name="汇率" localSheetId="3">#REF!</definedName>
    <definedName name="汇率" localSheetId="7">#REF!</definedName>
    <definedName name="汇率">#REF!</definedName>
    <definedName name="全额差额比例" localSheetId="12">'[2]C01-1'!#REF!</definedName>
    <definedName name="全额差额比例" localSheetId="3">'[2]C01-1'!#REF!</definedName>
    <definedName name="全额差额比例" localSheetId="7">'[2]C01-1'!#REF!</definedName>
    <definedName name="全额差额比例" localSheetId="8">'[2]C01-1'!#REF!</definedName>
    <definedName name="全额差额比例">'[2]C01-1'!#REF!</definedName>
    <definedName name="生产列1" localSheetId="12">#REF!</definedName>
    <definedName name="生产列1" localSheetId="13">#REF!</definedName>
    <definedName name="生产列1" localSheetId="3">#REF!</definedName>
    <definedName name="生产列1" localSheetId="7">#REF!</definedName>
    <definedName name="生产列1">#REF!</definedName>
    <definedName name="生产列11" localSheetId="12">#REF!</definedName>
    <definedName name="生产列11" localSheetId="13">#REF!</definedName>
    <definedName name="生产列11" localSheetId="3">#REF!</definedName>
    <definedName name="生产列11" localSheetId="7">#REF!</definedName>
    <definedName name="生产列11">#REF!</definedName>
    <definedName name="生产列15" localSheetId="12">#REF!</definedName>
    <definedName name="生产列15" localSheetId="13">#REF!</definedName>
    <definedName name="生产列15" localSheetId="3">#REF!</definedName>
    <definedName name="生产列15" localSheetId="7">#REF!</definedName>
    <definedName name="生产列15">#REF!</definedName>
    <definedName name="生产列16" localSheetId="12">#REF!</definedName>
    <definedName name="生产列16" localSheetId="13">#REF!</definedName>
    <definedName name="生产列16" localSheetId="3">#REF!</definedName>
    <definedName name="生产列16" localSheetId="7">#REF!</definedName>
    <definedName name="生产列16">#REF!</definedName>
    <definedName name="生产列17" localSheetId="12">#REF!</definedName>
    <definedName name="生产列17" localSheetId="13">#REF!</definedName>
    <definedName name="生产列17" localSheetId="3">#REF!</definedName>
    <definedName name="生产列17" localSheetId="7">#REF!</definedName>
    <definedName name="生产列17">#REF!</definedName>
    <definedName name="生产列19" localSheetId="12">#REF!</definedName>
    <definedName name="生产列19" localSheetId="13">#REF!</definedName>
    <definedName name="生产列19" localSheetId="3">#REF!</definedName>
    <definedName name="生产列19" localSheetId="7">#REF!</definedName>
    <definedName name="生产列19">#REF!</definedName>
    <definedName name="生产列2" localSheetId="12">#REF!</definedName>
    <definedName name="生产列2" localSheetId="13">#REF!</definedName>
    <definedName name="生产列2" localSheetId="3">#REF!</definedName>
    <definedName name="生产列2" localSheetId="7">#REF!</definedName>
    <definedName name="生产列2">#REF!</definedName>
    <definedName name="生产列20" localSheetId="12">#REF!</definedName>
    <definedName name="生产列20" localSheetId="13">#REF!</definedName>
    <definedName name="生产列20" localSheetId="3">#REF!</definedName>
    <definedName name="生产列20" localSheetId="7">#REF!</definedName>
    <definedName name="生产列20">#REF!</definedName>
    <definedName name="生产列3" localSheetId="12">#REF!</definedName>
    <definedName name="生产列3" localSheetId="13">#REF!</definedName>
    <definedName name="生产列3" localSheetId="3">#REF!</definedName>
    <definedName name="生产列3" localSheetId="7">#REF!</definedName>
    <definedName name="生产列3">#REF!</definedName>
    <definedName name="生产列4" localSheetId="12">#REF!</definedName>
    <definedName name="生产列4" localSheetId="13">#REF!</definedName>
    <definedName name="生产列4" localSheetId="3">#REF!</definedName>
    <definedName name="生产列4" localSheetId="7">#REF!</definedName>
    <definedName name="生产列4">#REF!</definedName>
    <definedName name="生产列5" localSheetId="12">#REF!</definedName>
    <definedName name="生产列5" localSheetId="13">#REF!</definedName>
    <definedName name="生产列5" localSheetId="3">#REF!</definedName>
    <definedName name="生产列5" localSheetId="7">#REF!</definedName>
    <definedName name="生产列5">#REF!</definedName>
    <definedName name="生产列6" localSheetId="12">#REF!</definedName>
    <definedName name="生产列6" localSheetId="13">#REF!</definedName>
    <definedName name="生产列6" localSheetId="3">#REF!</definedName>
    <definedName name="生产列6" localSheetId="7">#REF!</definedName>
    <definedName name="生产列6">#REF!</definedName>
    <definedName name="生产列7" localSheetId="12">#REF!</definedName>
    <definedName name="生产列7" localSheetId="13">#REF!</definedName>
    <definedName name="生产列7" localSheetId="3">#REF!</definedName>
    <definedName name="生产列7" localSheetId="7">#REF!</definedName>
    <definedName name="生产列7">#REF!</definedName>
    <definedName name="生产列8" localSheetId="12">#REF!</definedName>
    <definedName name="生产列8" localSheetId="13">#REF!</definedName>
    <definedName name="生产列8" localSheetId="3">#REF!</definedName>
    <definedName name="生产列8" localSheetId="7">#REF!</definedName>
    <definedName name="生产列8">#REF!</definedName>
    <definedName name="生产列9" localSheetId="12">#REF!</definedName>
    <definedName name="生产列9" localSheetId="13">#REF!</definedName>
    <definedName name="生产列9" localSheetId="3">#REF!</definedName>
    <definedName name="生产列9" localSheetId="7">#REF!</definedName>
    <definedName name="生产列9">#REF!</definedName>
    <definedName name="生产期" localSheetId="12">#REF!</definedName>
    <definedName name="生产期" localSheetId="13">#REF!</definedName>
    <definedName name="生产期" localSheetId="3">#REF!</definedName>
    <definedName name="生产期" localSheetId="7">#REF!</definedName>
    <definedName name="生产期">#REF!</definedName>
    <definedName name="生产期1" localSheetId="12">#REF!</definedName>
    <definedName name="生产期1" localSheetId="13">#REF!</definedName>
    <definedName name="生产期1" localSheetId="3">#REF!</definedName>
    <definedName name="生产期1" localSheetId="7">#REF!</definedName>
    <definedName name="生产期1">#REF!</definedName>
    <definedName name="生产期11" localSheetId="12">#REF!</definedName>
    <definedName name="生产期11" localSheetId="13">#REF!</definedName>
    <definedName name="生产期11" localSheetId="3">#REF!</definedName>
    <definedName name="生产期11" localSheetId="7">#REF!</definedName>
    <definedName name="生产期11">#REF!</definedName>
    <definedName name="生产期15" localSheetId="12">#REF!</definedName>
    <definedName name="生产期15" localSheetId="13">#REF!</definedName>
    <definedName name="生产期15" localSheetId="3">#REF!</definedName>
    <definedName name="生产期15" localSheetId="7">#REF!</definedName>
    <definedName name="生产期15">#REF!</definedName>
    <definedName name="生产期16" localSheetId="12">#REF!</definedName>
    <definedName name="生产期16" localSheetId="13">#REF!</definedName>
    <definedName name="生产期16" localSheetId="3">#REF!</definedName>
    <definedName name="生产期16" localSheetId="7">#REF!</definedName>
    <definedName name="生产期16">#REF!</definedName>
    <definedName name="生产期17" localSheetId="12">#REF!</definedName>
    <definedName name="生产期17" localSheetId="13">#REF!</definedName>
    <definedName name="生产期17" localSheetId="3">#REF!</definedName>
    <definedName name="生产期17" localSheetId="7">#REF!</definedName>
    <definedName name="生产期17">#REF!</definedName>
    <definedName name="生产期19" localSheetId="12">#REF!</definedName>
    <definedName name="生产期19" localSheetId="13">#REF!</definedName>
    <definedName name="生产期19" localSheetId="3">#REF!</definedName>
    <definedName name="生产期19" localSheetId="7">#REF!</definedName>
    <definedName name="生产期19">#REF!</definedName>
    <definedName name="生产期2" localSheetId="12">#REF!</definedName>
    <definedName name="生产期2" localSheetId="13">#REF!</definedName>
    <definedName name="生产期2" localSheetId="3">#REF!</definedName>
    <definedName name="生产期2" localSheetId="7">#REF!</definedName>
    <definedName name="生产期2">#REF!</definedName>
    <definedName name="生产期20" localSheetId="12">#REF!</definedName>
    <definedName name="生产期20" localSheetId="13">#REF!</definedName>
    <definedName name="生产期20" localSheetId="3">#REF!</definedName>
    <definedName name="生产期20" localSheetId="7">#REF!</definedName>
    <definedName name="生产期20">#REF!</definedName>
    <definedName name="生产期3" localSheetId="12">#REF!</definedName>
    <definedName name="生产期3" localSheetId="13">#REF!</definedName>
    <definedName name="生产期3" localSheetId="3">#REF!</definedName>
    <definedName name="生产期3" localSheetId="7">#REF!</definedName>
    <definedName name="生产期3">#REF!</definedName>
    <definedName name="生产期4" localSheetId="12">#REF!</definedName>
    <definedName name="生产期4" localSheetId="13">#REF!</definedName>
    <definedName name="生产期4" localSheetId="3">#REF!</definedName>
    <definedName name="生产期4" localSheetId="7">#REF!</definedName>
    <definedName name="生产期4">#REF!</definedName>
    <definedName name="生产期5" localSheetId="12">#REF!</definedName>
    <definedName name="生产期5" localSheetId="13">#REF!</definedName>
    <definedName name="生产期5" localSheetId="3">#REF!</definedName>
    <definedName name="生产期5" localSheetId="7">#REF!</definedName>
    <definedName name="生产期5">#REF!</definedName>
    <definedName name="生产期6" localSheetId="12">#REF!</definedName>
    <definedName name="生产期6" localSheetId="13">#REF!</definedName>
    <definedName name="生产期6" localSheetId="3">#REF!</definedName>
    <definedName name="生产期6" localSheetId="7">#REF!</definedName>
    <definedName name="生产期6">#REF!</definedName>
    <definedName name="生产期7" localSheetId="12">#REF!</definedName>
    <definedName name="生产期7" localSheetId="13">#REF!</definedName>
    <definedName name="生产期7" localSheetId="3">#REF!</definedName>
    <definedName name="生产期7" localSheetId="7">#REF!</definedName>
    <definedName name="生产期7">#REF!</definedName>
    <definedName name="生产期8" localSheetId="12">#REF!</definedName>
    <definedName name="生产期8" localSheetId="13">#REF!</definedName>
    <definedName name="生产期8" localSheetId="3">#REF!</definedName>
    <definedName name="生产期8" localSheetId="7">#REF!</definedName>
    <definedName name="生产期8">#REF!</definedName>
    <definedName name="生产期9" localSheetId="12">#REF!</definedName>
    <definedName name="生产期9" localSheetId="13">#REF!</definedName>
    <definedName name="生产期9" localSheetId="3">#REF!</definedName>
    <definedName name="生产期9" localSheetId="7">#REF!</definedName>
    <definedName name="生产期9">#REF!</definedName>
    <definedName name="体制上解" localSheetId="12">#REF!</definedName>
    <definedName name="体制上解" localSheetId="13">#REF!</definedName>
    <definedName name="体制上解" localSheetId="3">#REF!</definedName>
    <definedName name="体制上解" localSheetId="7">#REF!</definedName>
    <definedName name="体制上解">#REF!</definedName>
    <definedName name="Database" localSheetId="19">#REF!</definedName>
    <definedName name="database2" localSheetId="19">#REF!</definedName>
    <definedName name="database3" localSheetId="19">#REF!</definedName>
    <definedName name="hhhh" localSheetId="19">#REF!</definedName>
    <definedName name="kkkk" localSheetId="19">#REF!</definedName>
    <definedName name="_xlnm.Print_Titles" localSheetId="19">'附表1-19'!$1:$3</definedName>
    <definedName name="UU" localSheetId="19">#REF!</definedName>
    <definedName name="YY" localSheetId="19">#REF!</definedName>
    <definedName name="地区名称" localSheetId="19">#REF!</definedName>
    <definedName name="福州" localSheetId="19">#REF!</definedName>
    <definedName name="汇率" localSheetId="19">#REF!</definedName>
    <definedName name="全额差额比例" localSheetId="19">'[2]C01-1'!#REF!</definedName>
    <definedName name="生产列1" localSheetId="19">#REF!</definedName>
    <definedName name="生产列11" localSheetId="19">#REF!</definedName>
    <definedName name="生产列15" localSheetId="19">#REF!</definedName>
    <definedName name="生产列16" localSheetId="19">#REF!</definedName>
    <definedName name="生产列17" localSheetId="19">#REF!</definedName>
    <definedName name="生产列19" localSheetId="19">#REF!</definedName>
    <definedName name="生产列2" localSheetId="19">#REF!</definedName>
    <definedName name="生产列20" localSheetId="19">#REF!</definedName>
    <definedName name="生产列3" localSheetId="19">#REF!</definedName>
    <definedName name="生产列4" localSheetId="19">#REF!</definedName>
    <definedName name="生产列5" localSheetId="19">#REF!</definedName>
    <definedName name="生产列6" localSheetId="19">#REF!</definedName>
    <definedName name="生产列7" localSheetId="19">#REF!</definedName>
    <definedName name="生产列8" localSheetId="19">#REF!</definedName>
    <definedName name="生产列9" localSheetId="19">#REF!</definedName>
    <definedName name="生产期" localSheetId="19">#REF!</definedName>
    <definedName name="生产期1" localSheetId="19">#REF!</definedName>
    <definedName name="生产期11" localSheetId="19">#REF!</definedName>
    <definedName name="生产期15" localSheetId="19">#REF!</definedName>
    <definedName name="生产期16" localSheetId="19">#REF!</definedName>
    <definedName name="生产期17" localSheetId="19">#REF!</definedName>
    <definedName name="生产期19" localSheetId="19">#REF!</definedName>
    <definedName name="生产期2" localSheetId="19">#REF!</definedName>
    <definedName name="生产期20" localSheetId="19">#REF!</definedName>
    <definedName name="生产期3" localSheetId="19">#REF!</definedName>
    <definedName name="生产期4" localSheetId="19">#REF!</definedName>
    <definedName name="生产期5" localSheetId="19">#REF!</definedName>
    <definedName name="生产期6" localSheetId="19">#REF!</definedName>
    <definedName name="生产期7" localSheetId="19">#REF!</definedName>
    <definedName name="生产期8" localSheetId="19">#REF!</definedName>
    <definedName name="生产期9" localSheetId="19">#REF!</definedName>
    <definedName name="体制上解" localSheetId="19">#REF!</definedName>
    <definedName name="_xlnm._FilterDatabase" localSheetId="24" hidden="1">'附表1-24'!$A$5:$G$5</definedName>
    <definedName name="Database" localSheetId="24">#REF!</definedName>
    <definedName name="database2" localSheetId="24">#REF!</definedName>
    <definedName name="database3" localSheetId="24">#REF!</definedName>
    <definedName name="gxxe2003" localSheetId="24">'[3]P1012001'!$A$6:$E$117</definedName>
    <definedName name="hhhh" localSheetId="24">#REF!</definedName>
    <definedName name="kkkk" localSheetId="24">#REF!</definedName>
    <definedName name="UU" localSheetId="24">#REF!</definedName>
    <definedName name="YY" localSheetId="24">#REF!</definedName>
    <definedName name="地区名称" localSheetId="24">#REF!</definedName>
    <definedName name="福州" localSheetId="24">#REF!</definedName>
    <definedName name="汇率" localSheetId="24">#REF!</definedName>
    <definedName name="全额差额比例" localSheetId="24">'[4]C01-1'!#REF!</definedName>
    <definedName name="生产列1" localSheetId="24">#REF!</definedName>
    <definedName name="生产列11" localSheetId="24">#REF!</definedName>
    <definedName name="生产列15" localSheetId="24">#REF!</definedName>
    <definedName name="生产列16" localSheetId="24">#REF!</definedName>
    <definedName name="生产列17" localSheetId="24">#REF!</definedName>
    <definedName name="生产列19" localSheetId="24">#REF!</definedName>
    <definedName name="生产列2" localSheetId="24">#REF!</definedName>
    <definedName name="生产列20" localSheetId="24">#REF!</definedName>
    <definedName name="生产列3" localSheetId="24">#REF!</definedName>
    <definedName name="生产列4" localSheetId="24">#REF!</definedName>
    <definedName name="生产列5" localSheetId="24">#REF!</definedName>
    <definedName name="生产列6" localSheetId="24">#REF!</definedName>
    <definedName name="生产列7" localSheetId="24">#REF!</definedName>
    <definedName name="生产列8" localSheetId="24">#REF!</definedName>
    <definedName name="生产列9" localSheetId="24">#REF!</definedName>
    <definedName name="生产期" localSheetId="24">#REF!</definedName>
    <definedName name="生产期1" localSheetId="24">#REF!</definedName>
    <definedName name="生产期11" localSheetId="24">#REF!</definedName>
    <definedName name="生产期15" localSheetId="24">#REF!</definedName>
    <definedName name="生产期16" localSheetId="24">#REF!</definedName>
    <definedName name="生产期17" localSheetId="24">#REF!</definedName>
    <definedName name="生产期19" localSheetId="24">#REF!</definedName>
    <definedName name="生产期2" localSheetId="24">#REF!</definedName>
    <definedName name="生产期20" localSheetId="24">#REF!</definedName>
    <definedName name="生产期3" localSheetId="24">#REF!</definedName>
    <definedName name="生产期4" localSheetId="24">#REF!</definedName>
    <definedName name="生产期5" localSheetId="24">#REF!</definedName>
    <definedName name="生产期6" localSheetId="24">#REF!</definedName>
    <definedName name="生产期7" localSheetId="24">#REF!</definedName>
    <definedName name="生产期8" localSheetId="24">#REF!</definedName>
    <definedName name="生产期9" localSheetId="24">#REF!</definedName>
    <definedName name="体制上解" localSheetId="24">#REF!</definedName>
    <definedName name="Database" localSheetId="25">#REF!</definedName>
    <definedName name="database2" localSheetId="25">#REF!</definedName>
    <definedName name="database3" localSheetId="25">#REF!</definedName>
    <definedName name="gxxe2003" localSheetId="25">'[3]P1012001'!$A$6:$E$117</definedName>
    <definedName name="hhhh" localSheetId="25">#REF!</definedName>
    <definedName name="kkkk" localSheetId="25">#REF!</definedName>
    <definedName name="UU" localSheetId="25">#REF!</definedName>
    <definedName name="YY" localSheetId="25">#REF!</definedName>
    <definedName name="地区名称" localSheetId="25">#REF!</definedName>
    <definedName name="福州" localSheetId="25">#REF!</definedName>
    <definedName name="汇率" localSheetId="25">#REF!</definedName>
    <definedName name="全额差额比例" localSheetId="25">'[4]C01-1'!#REF!</definedName>
    <definedName name="生产列1" localSheetId="25">#REF!</definedName>
    <definedName name="生产列11" localSheetId="25">#REF!</definedName>
    <definedName name="生产列15" localSheetId="25">#REF!</definedName>
    <definedName name="生产列16" localSheetId="25">#REF!</definedName>
    <definedName name="生产列17" localSheetId="25">#REF!</definedName>
    <definedName name="生产列19" localSheetId="25">#REF!</definedName>
    <definedName name="生产列2" localSheetId="25">#REF!</definedName>
    <definedName name="生产列20" localSheetId="25">#REF!</definedName>
    <definedName name="生产列3" localSheetId="25">#REF!</definedName>
    <definedName name="生产列4" localSheetId="25">#REF!</definedName>
    <definedName name="生产列5" localSheetId="25">#REF!</definedName>
    <definedName name="生产列6" localSheetId="25">#REF!</definedName>
    <definedName name="生产列7" localSheetId="25">#REF!</definedName>
    <definedName name="生产列8" localSheetId="25">#REF!</definedName>
    <definedName name="生产列9" localSheetId="25">#REF!</definedName>
    <definedName name="生产期" localSheetId="25">#REF!</definedName>
    <definedName name="生产期1" localSheetId="25">#REF!</definedName>
    <definedName name="生产期11" localSheetId="25">#REF!</definedName>
    <definedName name="生产期15" localSheetId="25">#REF!</definedName>
    <definedName name="生产期16" localSheetId="25">#REF!</definedName>
    <definedName name="生产期17" localSheetId="25">#REF!</definedName>
    <definedName name="生产期19" localSheetId="25">#REF!</definedName>
    <definedName name="生产期2" localSheetId="25">#REF!</definedName>
    <definedName name="生产期20" localSheetId="25">#REF!</definedName>
    <definedName name="生产期3" localSheetId="25">#REF!</definedName>
    <definedName name="生产期4" localSheetId="25">#REF!</definedName>
    <definedName name="生产期5" localSheetId="25">#REF!</definedName>
    <definedName name="生产期6" localSheetId="25">#REF!</definedName>
    <definedName name="生产期7" localSheetId="25">#REF!</definedName>
    <definedName name="生产期8" localSheetId="25">#REF!</definedName>
    <definedName name="生产期9" localSheetId="25">#REF!</definedName>
    <definedName name="体制上解" localSheetId="25">#REF!</definedName>
    <definedName name="Database" localSheetId="26">#REF!</definedName>
    <definedName name="database2" localSheetId="26">#REF!</definedName>
    <definedName name="database3" localSheetId="26">#REF!</definedName>
    <definedName name="gxxe2003" localSheetId="26">'[3]P1012001'!$A$6:$E$117</definedName>
    <definedName name="hhhh" localSheetId="26">#REF!</definedName>
    <definedName name="kkkk" localSheetId="26">#REF!</definedName>
    <definedName name="UU" localSheetId="26">#REF!</definedName>
    <definedName name="YY" localSheetId="26">#REF!</definedName>
    <definedName name="地区名称" localSheetId="26">#REF!</definedName>
    <definedName name="福州" localSheetId="26">#REF!</definedName>
    <definedName name="汇率" localSheetId="26">#REF!</definedName>
    <definedName name="全额差额比例" localSheetId="26">'[4]C01-1'!#REF!</definedName>
    <definedName name="生产列1" localSheetId="26">#REF!</definedName>
    <definedName name="生产列11" localSheetId="26">#REF!</definedName>
    <definedName name="生产列15" localSheetId="26">#REF!</definedName>
    <definedName name="生产列16" localSheetId="26">#REF!</definedName>
    <definedName name="生产列17" localSheetId="26">#REF!</definedName>
    <definedName name="生产列19" localSheetId="26">#REF!</definedName>
    <definedName name="生产列2" localSheetId="26">#REF!</definedName>
    <definedName name="生产列20" localSheetId="26">#REF!</definedName>
    <definedName name="生产列3" localSheetId="26">#REF!</definedName>
    <definedName name="生产列4" localSheetId="26">#REF!</definedName>
    <definedName name="生产列5" localSheetId="26">#REF!</definedName>
    <definedName name="生产列6" localSheetId="26">#REF!</definedName>
    <definedName name="生产列7" localSheetId="26">#REF!</definedName>
    <definedName name="生产列8" localSheetId="26">#REF!</definedName>
    <definedName name="生产列9" localSheetId="26">#REF!</definedName>
    <definedName name="生产期" localSheetId="26">#REF!</definedName>
    <definedName name="生产期1" localSheetId="26">#REF!</definedName>
    <definedName name="生产期11" localSheetId="26">#REF!</definedName>
    <definedName name="生产期15" localSheetId="26">#REF!</definedName>
    <definedName name="生产期16" localSheetId="26">#REF!</definedName>
    <definedName name="生产期17" localSheetId="26">#REF!</definedName>
    <definedName name="生产期19" localSheetId="26">#REF!</definedName>
    <definedName name="生产期2" localSheetId="26">#REF!</definedName>
    <definedName name="生产期20" localSheetId="26">#REF!</definedName>
    <definedName name="生产期3" localSheetId="26">#REF!</definedName>
    <definedName name="生产期4" localSheetId="26">#REF!</definedName>
    <definedName name="生产期5" localSheetId="26">#REF!</definedName>
    <definedName name="生产期6" localSheetId="26">#REF!</definedName>
    <definedName name="生产期7" localSheetId="26">#REF!</definedName>
    <definedName name="生产期8" localSheetId="26">#REF!</definedName>
    <definedName name="生产期9" localSheetId="26">#REF!</definedName>
    <definedName name="体制上解" localSheetId="26">#REF!</definedName>
    <definedName name="Database" localSheetId="27">#REF!</definedName>
    <definedName name="database2" localSheetId="27">#REF!</definedName>
    <definedName name="database3" localSheetId="27">#REF!</definedName>
    <definedName name="gxxe2003" localSheetId="27">'[3]P1012001'!$A$6:$E$117</definedName>
    <definedName name="hhhh" localSheetId="27">#REF!</definedName>
    <definedName name="kkkk" localSheetId="27">#REF!</definedName>
    <definedName name="UU" localSheetId="27">#REF!</definedName>
    <definedName name="YY" localSheetId="27">#REF!</definedName>
    <definedName name="地区名称" localSheetId="27">#REF!</definedName>
    <definedName name="福州" localSheetId="27">#REF!</definedName>
    <definedName name="汇率" localSheetId="27">#REF!</definedName>
    <definedName name="全额差额比例" localSheetId="27">'[4]C01-1'!#REF!</definedName>
    <definedName name="生产列1" localSheetId="27">#REF!</definedName>
    <definedName name="生产列11" localSheetId="27">#REF!</definedName>
    <definedName name="生产列15" localSheetId="27">#REF!</definedName>
    <definedName name="生产列16" localSheetId="27">#REF!</definedName>
    <definedName name="生产列17" localSheetId="27">#REF!</definedName>
    <definedName name="生产列19" localSheetId="27">#REF!</definedName>
    <definedName name="生产列2" localSheetId="27">#REF!</definedName>
    <definedName name="生产列20" localSheetId="27">#REF!</definedName>
    <definedName name="生产列3" localSheetId="27">#REF!</definedName>
    <definedName name="生产列4" localSheetId="27">#REF!</definedName>
    <definedName name="生产列5" localSheetId="27">#REF!</definedName>
    <definedName name="生产列6" localSheetId="27">#REF!</definedName>
    <definedName name="生产列7" localSheetId="27">#REF!</definedName>
    <definedName name="生产列8" localSheetId="27">#REF!</definedName>
    <definedName name="生产列9" localSheetId="27">#REF!</definedName>
    <definedName name="生产期" localSheetId="27">#REF!</definedName>
    <definedName name="生产期1" localSheetId="27">#REF!</definedName>
    <definedName name="生产期11" localSheetId="27">#REF!</definedName>
    <definedName name="生产期15" localSheetId="27">#REF!</definedName>
    <definedName name="生产期16" localSheetId="27">#REF!</definedName>
    <definedName name="生产期17" localSheetId="27">#REF!</definedName>
    <definedName name="生产期19" localSheetId="27">#REF!</definedName>
    <definedName name="生产期2" localSheetId="27">#REF!</definedName>
    <definedName name="生产期20" localSheetId="27">#REF!</definedName>
    <definedName name="生产期3" localSheetId="27">#REF!</definedName>
    <definedName name="生产期4" localSheetId="27">#REF!</definedName>
    <definedName name="生产期5" localSheetId="27">#REF!</definedName>
    <definedName name="生产期6" localSheetId="27">#REF!</definedName>
    <definedName name="生产期7" localSheetId="27">#REF!</definedName>
    <definedName name="生产期8" localSheetId="27">#REF!</definedName>
    <definedName name="生产期9" localSheetId="27">#REF!</definedName>
    <definedName name="体制上解" localSheetId="27">#REF!</definedName>
  </definedNames>
  <calcPr calcId="144525" fullPrecision="0"/>
</workbook>
</file>

<file path=xl/sharedStrings.xml><?xml version="1.0" encoding="utf-8"?>
<sst xmlns="http://schemas.openxmlformats.org/spreadsheetml/2006/main" count="1277" uniqueCount="842">
  <si>
    <t>附件1</t>
  </si>
  <si>
    <t>2025年度连城县预算收支表</t>
  </si>
  <si>
    <t>1.</t>
  </si>
  <si>
    <t>2025年度一般公共预算收入预算表</t>
  </si>
  <si>
    <t>2.</t>
  </si>
  <si>
    <t>2025年度一般公共预算支出预算表</t>
  </si>
  <si>
    <t>3.</t>
  </si>
  <si>
    <t>2025年度本级一般公共预算收入预算表</t>
  </si>
  <si>
    <t>4.</t>
  </si>
  <si>
    <t>2025年度本级一般公共预算支出预算表</t>
  </si>
  <si>
    <t>5.</t>
  </si>
  <si>
    <t>2025年度本级一般公共预算支出经济分类情况表</t>
  </si>
  <si>
    <t>6.</t>
  </si>
  <si>
    <t>2025年度本级一般公共预算基本支出经济分类情况表</t>
  </si>
  <si>
    <t>7.</t>
  </si>
  <si>
    <t>2025年度一般公共预算对下税收返还和转移支付预算表（分项目）</t>
  </si>
  <si>
    <t>8.</t>
  </si>
  <si>
    <t>2025年度一般公共预算对下税收返还和转移支付预算表（分地区）</t>
  </si>
  <si>
    <t>9.</t>
  </si>
  <si>
    <t>2025年度本级一般公共预算“三公”经费支出预算表</t>
  </si>
  <si>
    <t>10.</t>
  </si>
  <si>
    <t>2025年度政府性基金预算收入预算表</t>
  </si>
  <si>
    <t>11.</t>
  </si>
  <si>
    <t>2025年度政府性基金预算支出预算表</t>
  </si>
  <si>
    <t>12.</t>
  </si>
  <si>
    <t>2025年度本级政府性基金预算收入预算表</t>
  </si>
  <si>
    <t>13.</t>
  </si>
  <si>
    <t>2025年度本级政府性基金预算支出预算表</t>
  </si>
  <si>
    <t>14.</t>
  </si>
  <si>
    <t>2025年度政府性基金预算转移支付预算表</t>
  </si>
  <si>
    <t>15.</t>
  </si>
  <si>
    <t>2025年度国有资本经营预算收入预算表</t>
  </si>
  <si>
    <t>16.</t>
  </si>
  <si>
    <t>2025年度国有资本经营预算支出预算表</t>
  </si>
  <si>
    <t>17.</t>
  </si>
  <si>
    <t>2025年度本级国有资本经营预算收入预算表</t>
  </si>
  <si>
    <t>18.</t>
  </si>
  <si>
    <t>2025年度本级国有资本经营预算支出预算表</t>
  </si>
  <si>
    <t>19.</t>
  </si>
  <si>
    <t>2025年度国有资本经营预算转移支付预算表</t>
  </si>
  <si>
    <t>20.</t>
  </si>
  <si>
    <t>2025年度社会保险基金预算收入预算表</t>
  </si>
  <si>
    <t>21.</t>
  </si>
  <si>
    <t>2025年度社会保险基金预算支出预算表</t>
  </si>
  <si>
    <t>22.</t>
  </si>
  <si>
    <t>2025年度本级社会保险基金预算收入预算表</t>
  </si>
  <si>
    <t>23.</t>
  </si>
  <si>
    <t>2025年度本级社会保险基金预算支出预算表</t>
  </si>
  <si>
    <t>24.</t>
  </si>
  <si>
    <t>2024年度地方政府债务限额及余额情况表</t>
  </si>
  <si>
    <t>25.</t>
  </si>
  <si>
    <t>2024年度地方政府一般债务限额及余额情况表</t>
  </si>
  <si>
    <t>26.</t>
  </si>
  <si>
    <t>2024年度地方政府专项债务限额及余额情况表</t>
  </si>
  <si>
    <t>27.</t>
  </si>
  <si>
    <t>2024年度地方政府债券发行及还本付息情况表</t>
  </si>
  <si>
    <t>附表1-1</t>
  </si>
  <si>
    <t>单位：万元</t>
  </si>
  <si>
    <t>收入项目</t>
  </si>
  <si>
    <t>当年预算数</t>
  </si>
  <si>
    <t>上年预算数</t>
  </si>
  <si>
    <t>当年预算数为上年预算数的％</t>
  </si>
  <si>
    <t>一、税收收入</t>
  </si>
  <si>
    <t xml:space="preserve">    增值税</t>
  </si>
  <si>
    <t xml:space="preserve">    消费税</t>
  </si>
  <si>
    <t xml:space="preserve">    企业所得税</t>
  </si>
  <si>
    <t xml:space="preserve">    企业所得税退税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</si>
  <si>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</si>
  <si>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</si>
  <si>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</si>
  <si>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</si>
  <si>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</si>
  <si>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</si>
  <si>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</si>
  <si>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车船使用和牌照税</t>
  </si>
  <si>
    <t xml:space="preserve">    耕地占用税</t>
  </si>
  <si>
    <t xml:space="preserve">    契税</t>
  </si>
  <si>
    <t xml:space="preserve">    烟叶税</t>
  </si>
  <si>
    <t xml:space="preserve">    环保税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</si>
  <si>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</si>
  <si>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</si>
  <si>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</si>
  <si>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</si>
  <si>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</si>
  <si>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国有资源（资产）有偿使用收入</t>
  </si>
  <si>
    <t xml:space="preserve">    捐赠收入</t>
  </si>
  <si>
    <t xml:space="preserve">    政府住房基金收入</t>
  </si>
  <si>
    <t xml:space="preserve">    其他收入</t>
  </si>
  <si>
    <t>收入小计</t>
  </si>
  <si>
    <t>三、债务收入</t>
  </si>
  <si>
    <t>四、转移性收入</t>
  </si>
  <si>
    <t xml:space="preserve">   上级补助收入</t>
  </si>
  <si>
    <t xml:space="preserve">    返还性收入</t>
  </si>
  <si>
    <t xml:space="preserve">    一般性转移支付收入</t>
  </si>
  <si>
    <t xml:space="preserve">    专项转移支付收入</t>
  </si>
  <si>
    <t xml:space="preserve">   上解收入</t>
  </si>
  <si>
    <t xml:space="preserve">   上年结余收入</t>
  </si>
  <si>
    <t xml:space="preserve">   调入资金</t>
  </si>
  <si>
    <t xml:space="preserve">   调入预算稳定调节基金</t>
  </si>
  <si>
    <t xml:space="preserve">   债券转贷收入</t>
  </si>
  <si>
    <t xml:space="preserve">   接收其他地区援助收入</t>
  </si>
  <si>
    <t>收入合计</t>
  </si>
  <si>
    <t>附表1-2</t>
  </si>
  <si>
    <t>支出项目</t>
  </si>
  <si>
    <t>一、一般公共服务支出</t>
  </si>
  <si>
    <t>二、外交支出</t>
  </si>
  <si>
    <t>-</t>
  </si>
  <si>
    <t>三、国防支出</t>
  </si>
  <si>
    <t>四、公共安全支出</t>
  </si>
  <si>
    <t>五、教育支出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</si>
  <si>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</si>
  <si>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</si>
  <si>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</si>
  <si>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</si>
  <si>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</si>
  <si>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</si>
  <si>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</si>
  <si>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</si>
  <si>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</si>
  <si>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</si>
  <si>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</si>
  <si>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十七、住房保障支出</t>
  </si>
  <si>
    <t>十八、自然资源海洋气象等支出</t>
  </si>
  <si>
    <t>十九、灾害防治及应急管理支出</t>
  </si>
  <si>
    <t>二十、粮油物资储备支出</t>
  </si>
  <si>
    <t>二十一、预备费</t>
  </si>
  <si>
    <t>二十二、其他支出</t>
  </si>
  <si>
    <t>二十三、债务付息支出</t>
  </si>
  <si>
    <t>二十四、债务发行费用支出</t>
  </si>
  <si>
    <t>支出小计</t>
  </si>
  <si>
    <t>债务还本支出</t>
  </si>
  <si>
    <t>转移性支出</t>
  </si>
  <si>
    <t xml:space="preserve">   补助下级支出</t>
  </si>
  <si>
    <t xml:space="preserve">       返还性支出</t>
  </si>
  <si>
    <t xml:space="preserve">       一般性转移支付支出</t>
  </si>
  <si>
    <t xml:space="preserve">       专项转移支付支出</t>
  </si>
  <si>
    <t xml:space="preserve">   上解支出</t>
  </si>
  <si>
    <t xml:space="preserve">   援助其他地区支出</t>
  </si>
  <si>
    <t xml:space="preserve">   债务转贷支出</t>
  </si>
  <si>
    <t xml:space="preserve">   增设预算周转金</t>
  </si>
  <si>
    <t xml:space="preserve">   拨付国债转贷资金数</t>
  </si>
  <si>
    <t xml:space="preserve">   国债转贷资金结余</t>
  </si>
  <si>
    <t xml:space="preserve">   安排预算稳定调节基金</t>
  </si>
  <si>
    <t xml:space="preserve">   调出资金</t>
  </si>
  <si>
    <t xml:space="preserve">   年终结余</t>
  </si>
  <si>
    <t>支出合计</t>
  </si>
  <si>
    <t>附表1-3</t>
  </si>
  <si>
    <t xml:space="preserve">    车船税</t>
  </si>
  <si>
    <t xml:space="preserve">    其他税收收入</t>
  </si>
  <si>
    <t xml:space="preserve">   债务转贷收入</t>
  </si>
  <si>
    <t>附表1-4</t>
  </si>
  <si>
    <t>行政运行（人大事务）</t>
  </si>
  <si>
    <t xml:space="preserve">      机关服务</t>
  </si>
  <si>
    <t>事业运行（人大事务）</t>
  </si>
  <si>
    <t xml:space="preserve">      其他人大事务支出</t>
  </si>
  <si>
    <t>行政运行（政协事务）</t>
  </si>
  <si>
    <t>政协会议（政协事务）</t>
  </si>
  <si>
    <t>委员视察（政协事务）</t>
  </si>
  <si>
    <t>事业运行（政协事务）</t>
  </si>
  <si>
    <t>其他政协事务支出</t>
  </si>
  <si>
    <t>行政运行（政府办公厅（室）及相关机构事务）</t>
  </si>
  <si>
    <t>行政运行（信访事务）</t>
  </si>
  <si>
    <t>其他信访事务支出</t>
  </si>
  <si>
    <t>事业运行（政府办公厅（室）及相关机构事务）</t>
  </si>
  <si>
    <t>事业运行（信访事务）</t>
  </si>
  <si>
    <t>其他政府办公厅（室）及相关机构事务支出</t>
  </si>
  <si>
    <t>行政运行（发展与改革事务）</t>
  </si>
  <si>
    <t>事业运行（发展与改革事务）</t>
  </si>
  <si>
    <t>其他发展与改革事务支出</t>
  </si>
  <si>
    <t>行政运行（统计信息事务）</t>
  </si>
  <si>
    <t>事业运行（统计信息事务）</t>
  </si>
  <si>
    <t>统计抽样调查</t>
  </si>
  <si>
    <t>行政运行（财政事务）</t>
  </si>
  <si>
    <t>事业运行（财政事务）</t>
  </si>
  <si>
    <t>其他财政事务支出</t>
  </si>
  <si>
    <t>行政运行（税收事务）</t>
  </si>
  <si>
    <t>其他税收事务支出</t>
  </si>
  <si>
    <t>行政运行（审计事务）</t>
  </si>
  <si>
    <t>事业运行（审计事务）</t>
  </si>
  <si>
    <t>其他审计事务支出</t>
  </si>
  <si>
    <t>行政运行（纪检监察事务）</t>
  </si>
  <si>
    <t>事业运行（纪检监察事务）</t>
  </si>
  <si>
    <t>其他纪检监察事务支出</t>
  </si>
  <si>
    <t>行政运行（商贸事务）</t>
  </si>
  <si>
    <t>招商引资</t>
  </si>
  <si>
    <t>事业运行（商贸事务）</t>
  </si>
  <si>
    <t>行政运行（港澳台事务）</t>
  </si>
  <si>
    <t>事业运行（港澳台事务）</t>
  </si>
  <si>
    <t>其他港澳台事务支出</t>
  </si>
  <si>
    <t>行政运行（档案事务）</t>
  </si>
  <si>
    <t>行政运行（民主党派及工商联事务）</t>
  </si>
  <si>
    <t>事业运行（民主党派及工商联事务）</t>
  </si>
  <si>
    <t>行政运行（群众团体事务）</t>
  </si>
  <si>
    <t>事业运行（群众团体事务）</t>
  </si>
  <si>
    <t>工会事务</t>
  </si>
  <si>
    <t>其他群众团体事务支出</t>
  </si>
  <si>
    <t>行政运行（党委办公厅（室）及相关机构事务）</t>
  </si>
  <si>
    <t>事业运行（党委办公厅（室）及相关机构事务）</t>
  </si>
  <si>
    <t>行政运行（组织事务）</t>
  </si>
  <si>
    <t>事业运行（组织事务）</t>
  </si>
  <si>
    <t>其他组织事务支出</t>
  </si>
  <si>
    <t>行政运行（宣传事务）</t>
  </si>
  <si>
    <t>事业运行（宣传事务）</t>
  </si>
  <si>
    <t xml:space="preserve">      其他宣传事务支出</t>
  </si>
  <si>
    <t>行政运行（统战事务）</t>
  </si>
  <si>
    <t>事业运行（统战事务）</t>
  </si>
  <si>
    <t>行政运行（其他共产党事务支出）</t>
  </si>
  <si>
    <t>事业运行（其他共产党事务支出）</t>
  </si>
  <si>
    <t>其他共产党事务支出</t>
  </si>
  <si>
    <t>行政运行（市场监督）</t>
  </si>
  <si>
    <t xml:space="preserve">      药品事务</t>
  </si>
  <si>
    <t>事业运行（市场监督）</t>
  </si>
  <si>
    <t>其他市场监督管理事务</t>
  </si>
  <si>
    <t>其他一般公共服务支出</t>
  </si>
  <si>
    <t>行政运行（社会工作事务）</t>
  </si>
  <si>
    <t>专项业务（社会工作事务）</t>
  </si>
  <si>
    <t>事业运行（社会工作事务）</t>
  </si>
  <si>
    <t>行政运行（公安）</t>
  </si>
  <si>
    <t>执法办案</t>
  </si>
  <si>
    <t>事业运行（公安）</t>
  </si>
  <si>
    <t>其他公安支出</t>
  </si>
  <si>
    <t>行政运行（国家安全）</t>
  </si>
  <si>
    <t>其他国家安全支出</t>
  </si>
  <si>
    <t>行政运行（司法）</t>
  </si>
  <si>
    <t>基层司法业务</t>
  </si>
  <si>
    <t>普法宣传</t>
  </si>
  <si>
    <t>公共法律服务</t>
  </si>
  <si>
    <t>事业运行</t>
  </si>
  <si>
    <t>其他司法支出</t>
  </si>
  <si>
    <t>其他公共安全支出</t>
  </si>
  <si>
    <t>行政运行（教育管理事务）</t>
  </si>
  <si>
    <t>机关服务</t>
  </si>
  <si>
    <t>其他教育管理事务</t>
  </si>
  <si>
    <t>学前教育</t>
  </si>
  <si>
    <t>小学教育</t>
  </si>
  <si>
    <t>初中教育</t>
  </si>
  <si>
    <t>高中教育</t>
  </si>
  <si>
    <t>其他普通教育支出</t>
  </si>
  <si>
    <t>中等职业教育</t>
  </si>
  <si>
    <t xml:space="preserve">       其他职业教育支出</t>
  </si>
  <si>
    <t>特殊学校教育</t>
  </si>
  <si>
    <t>教师进修</t>
  </si>
  <si>
    <t>干部教育</t>
  </si>
  <si>
    <t>培训支出</t>
  </si>
  <si>
    <t>其他进修及培训</t>
  </si>
  <si>
    <t>中等职业学校教学设施</t>
  </si>
  <si>
    <t>其他教育费附加安排的支出</t>
  </si>
  <si>
    <t>其他教育支出</t>
  </si>
  <si>
    <t>行政运行（科学技术管理事务）</t>
  </si>
  <si>
    <t>其他科学技术管理事务支出</t>
  </si>
  <si>
    <t>其他技术研究与开发支出</t>
  </si>
  <si>
    <t>机构运行（科学技术普及）</t>
  </si>
  <si>
    <t>科普活动</t>
  </si>
  <si>
    <t>行政运行（文化）</t>
  </si>
  <si>
    <t>图书馆</t>
  </si>
  <si>
    <t>文化展示及纪念机构</t>
  </si>
  <si>
    <t>旅游宣传</t>
  </si>
  <si>
    <t>艺术表演团体</t>
  </si>
  <si>
    <t>文化活动</t>
  </si>
  <si>
    <t>群众文化</t>
  </si>
  <si>
    <t>文化创作与保护</t>
  </si>
  <si>
    <t>文化和旅游管理事务</t>
  </si>
  <si>
    <t>其他文化和旅游支出</t>
  </si>
  <si>
    <t>文物保护</t>
  </si>
  <si>
    <t>博物馆</t>
  </si>
  <si>
    <t>体育竞赛</t>
  </si>
  <si>
    <t>体育场馆</t>
  </si>
  <si>
    <t>群众体育</t>
  </si>
  <si>
    <t>其他广播电视支出</t>
  </si>
  <si>
    <t>行政运行（人力资源和社会保障管理事务）</t>
  </si>
  <si>
    <t>一般行政管理事务（人力资源和社会保障管理事务）</t>
  </si>
  <si>
    <t>劳动保障监察</t>
  </si>
  <si>
    <t>就业管理事务</t>
  </si>
  <si>
    <t>社会保险业务管理事务</t>
  </si>
  <si>
    <t>社会保险经办机构</t>
  </si>
  <si>
    <t>其他人力资源和社会保障管理事务支出</t>
  </si>
  <si>
    <t>行政运行（民政管理事务）</t>
  </si>
  <si>
    <t>机关服务（民政管理事务）</t>
  </si>
  <si>
    <t>社会组织管理</t>
  </si>
  <si>
    <t>行政区划和地名管理</t>
  </si>
  <si>
    <t>基层政权建设和社区治理</t>
  </si>
  <si>
    <t>其他民政管理事务支出</t>
  </si>
  <si>
    <t>行政单位离退休</t>
  </si>
  <si>
    <t>机关事业单位基本养老保险缴费支出</t>
  </si>
  <si>
    <t>对机关事业单位基本养老保险基金的补助</t>
  </si>
  <si>
    <t>其他行政事业单位养老支出</t>
  </si>
  <si>
    <t>其他行政事业单位离退休支出</t>
  </si>
  <si>
    <t>对机关事业单位职业年金的补助</t>
  </si>
  <si>
    <t>企业关闭破产补助</t>
  </si>
  <si>
    <t>其他就业补助支出</t>
  </si>
  <si>
    <t>农村籍退役士兵老年生活补助</t>
  </si>
  <si>
    <t>光荣院</t>
  </si>
  <si>
    <t>伤残抚恤</t>
  </si>
  <si>
    <t>在乡复员、退伍军人生活补助</t>
  </si>
  <si>
    <t>义务兵优待</t>
  </si>
  <si>
    <t>其他优抚支出</t>
  </si>
  <si>
    <t>儿童福利</t>
  </si>
  <si>
    <t>老年福利</t>
  </si>
  <si>
    <t>殡葬</t>
  </si>
  <si>
    <t>养老服务</t>
  </si>
  <si>
    <t>其他社会福利支出</t>
  </si>
  <si>
    <t>行政运行（残疾人事业）</t>
  </si>
  <si>
    <t>残疾人康复</t>
  </si>
  <si>
    <t>残疾人就业和扶贫</t>
  </si>
  <si>
    <t>残疾人体育</t>
  </si>
  <si>
    <t>残疾人生活和护理补贴</t>
  </si>
  <si>
    <t>其他残疾人事业支出</t>
  </si>
  <si>
    <t>行政运行（红十字事业）</t>
  </si>
  <si>
    <t>其他红十字事业支出</t>
  </si>
  <si>
    <t>城市最低生活保障金支出</t>
  </si>
  <si>
    <t>农村最低生活保障金支出</t>
  </si>
  <si>
    <t>临时救助支出</t>
  </si>
  <si>
    <t>流浪乞讨人员救助支出</t>
  </si>
  <si>
    <t>农村特困人员救助供养支出</t>
  </si>
  <si>
    <t>城市特困人员救助供养支出</t>
  </si>
  <si>
    <t>其他农村生活救助</t>
  </si>
  <si>
    <t>财政对企业职工基本养老保险基金的补助</t>
  </si>
  <si>
    <t>财政对城乡居民基本养老保险基金的补助</t>
  </si>
  <si>
    <t>行政运行（退役军人管理事务）</t>
  </si>
  <si>
    <t>拥军优属</t>
  </si>
  <si>
    <t>事业运行（退役军人管理事务）</t>
  </si>
  <si>
    <t>其他社会保障和就业支出</t>
  </si>
  <si>
    <t>九、卫生健康支出</t>
  </si>
  <si>
    <t>行政运行（医疗卫生管理事务）</t>
  </si>
  <si>
    <t>其他卫生健康管理事务支出</t>
  </si>
  <si>
    <t>综合医院</t>
  </si>
  <si>
    <t>其他公立医院支出</t>
  </si>
  <si>
    <t>乡镇卫生院</t>
  </si>
  <si>
    <t>其他基层医疗卫生机构支出</t>
  </si>
  <si>
    <t>疾病预防控制机构</t>
  </si>
  <si>
    <t>卫生监督机构</t>
  </si>
  <si>
    <t>妇幼保健机构</t>
  </si>
  <si>
    <t>基本公共卫生服务</t>
  </si>
  <si>
    <t>重大公共卫生服务</t>
  </si>
  <si>
    <t>突发公共卫生事件应急处理</t>
  </si>
  <si>
    <t>其他公共卫生支出</t>
  </si>
  <si>
    <t>计划生育服务</t>
  </si>
  <si>
    <t>其他计划生育事务支出</t>
  </si>
  <si>
    <t>行政单位医疗</t>
  </si>
  <si>
    <t>事业单位医疗</t>
  </si>
  <si>
    <t>其他行政事业单位医疗支出</t>
  </si>
  <si>
    <t>其他医疗救助支出</t>
  </si>
  <si>
    <t>优抚对象医疗补助</t>
  </si>
  <si>
    <t>其他优抚对象医疗支出</t>
  </si>
  <si>
    <t>老龄卫生健康事务</t>
  </si>
  <si>
    <t>其他卫生健康支出</t>
  </si>
  <si>
    <t>其他环境保护管理事务支出</t>
  </si>
  <si>
    <t>水体</t>
  </si>
  <si>
    <t>固体废弃物与化学品</t>
  </si>
  <si>
    <t>农村环境保护</t>
  </si>
  <si>
    <t>其他森林保护修复支出</t>
  </si>
  <si>
    <t>其他节能环保支出</t>
  </si>
  <si>
    <t>行政运行（城乡社区管理事务）</t>
  </si>
  <si>
    <t>城管执法</t>
  </si>
  <si>
    <t>其他城乡社区管理事务支出</t>
  </si>
  <si>
    <t xml:space="preserve">      小城镇基础设施建设</t>
  </si>
  <si>
    <t>其他城乡社区支出</t>
  </si>
  <si>
    <t>行政运行（农业）</t>
  </si>
  <si>
    <t>一般行政管理事务（农业）</t>
  </si>
  <si>
    <t>事业运行（农业）</t>
  </si>
  <si>
    <t xml:space="preserve">       农垦运行</t>
  </si>
  <si>
    <t>科技转化与推广服务</t>
  </si>
  <si>
    <t>病虫害控制</t>
  </si>
  <si>
    <t>农产品质量安全</t>
  </si>
  <si>
    <t>防灾救灾</t>
  </si>
  <si>
    <t>农业生产发展</t>
  </si>
  <si>
    <t>执法监管</t>
  </si>
  <si>
    <t>统计监测与信息服务</t>
  </si>
  <si>
    <t>农业行业业务管理</t>
  </si>
  <si>
    <t>农村合作经济</t>
  </si>
  <si>
    <t>其他农业农村支出</t>
  </si>
  <si>
    <t>行政运行（林业）</t>
  </si>
  <si>
    <t>一般行政管理事务（林业）</t>
  </si>
  <si>
    <t>事业机构</t>
  </si>
  <si>
    <t>森林资源培育</t>
  </si>
  <si>
    <t>森林生态效益补偿</t>
  </si>
  <si>
    <t>产业化管理</t>
  </si>
  <si>
    <t>林业草原防灾减灾</t>
  </si>
  <si>
    <t>其他林业和草原支出</t>
  </si>
  <si>
    <t>行政运行（水利）</t>
  </si>
  <si>
    <t>一般行政管理事务（水利）</t>
  </si>
  <si>
    <t>水利行业业务管理</t>
  </si>
  <si>
    <t>水利工程建设</t>
  </si>
  <si>
    <t>水利工程运行与维护</t>
  </si>
  <si>
    <t>防汛</t>
  </si>
  <si>
    <t>水土保持</t>
  </si>
  <si>
    <t>其他水利支出</t>
  </si>
  <si>
    <t>农村基础设施建设</t>
  </si>
  <si>
    <t>生产发展</t>
  </si>
  <si>
    <t>其他巩固脱贫衔接乡村振兴支出</t>
  </si>
  <si>
    <t>对村级公益事业建设的补助</t>
  </si>
  <si>
    <t>对村民委员会和村党支部的补助</t>
  </si>
  <si>
    <t>对村集体经济组织的补助</t>
  </si>
  <si>
    <t>其他农林水支出</t>
  </si>
  <si>
    <t>行政运行（公路水路运输）</t>
  </si>
  <si>
    <t>其他公路水路运输支出</t>
  </si>
  <si>
    <t>车辆购置税用于公路等基础设施建设支出</t>
  </si>
  <si>
    <t>公共交通运营补助</t>
  </si>
  <si>
    <t>十四、商业服务业等支出</t>
  </si>
  <si>
    <t>行政运行（商业流通事务）</t>
  </si>
  <si>
    <t>其他商业流通事务支出</t>
  </si>
  <si>
    <t>十五、金融支出</t>
  </si>
  <si>
    <t>其他金融支出</t>
  </si>
  <si>
    <t>十六、自然资源海洋气象等支出</t>
  </si>
  <si>
    <t>行政运行（自然资源事务）</t>
  </si>
  <si>
    <t>事业运行（自然资源事务）</t>
  </si>
  <si>
    <t xml:space="preserve">      自然资源利用与保护</t>
  </si>
  <si>
    <t>其他自然资源事务支出</t>
  </si>
  <si>
    <t>行政运行（气象事务）</t>
  </si>
  <si>
    <t>一般行政管理事务（气象事务）</t>
  </si>
  <si>
    <t xml:space="preserve">      气象事业机构</t>
  </si>
  <si>
    <t>气象装备保障维护</t>
  </si>
  <si>
    <t>住房公积金</t>
  </si>
  <si>
    <t xml:space="preserve">      老旧小区改造</t>
  </si>
  <si>
    <t xml:space="preserve">      农村危房改造</t>
  </si>
  <si>
    <t>十八、粮油物资储备支出</t>
  </si>
  <si>
    <t>行政运行</t>
  </si>
  <si>
    <t>粮食风险基金</t>
  </si>
  <si>
    <t>事业运行（粮油物资事务）</t>
  </si>
  <si>
    <t>其他粮油物资事务支出</t>
  </si>
  <si>
    <t>行政运行（应急管理事务）</t>
  </si>
  <si>
    <t xml:space="preserve">      一般行政管理事务</t>
  </si>
  <si>
    <t>应急管理</t>
  </si>
  <si>
    <t>事业运行（应急管理事务）</t>
  </si>
  <si>
    <t>安全监管</t>
  </si>
  <si>
    <t>其他应急管理支出</t>
  </si>
  <si>
    <t>行政运行（消防）</t>
  </si>
  <si>
    <t>行政运行（矿山安全）</t>
  </si>
  <si>
    <t>其他煤矿安全支出</t>
  </si>
  <si>
    <t>行政运行（地震事务）</t>
  </si>
  <si>
    <t>其他地震事务支出</t>
  </si>
  <si>
    <t xml:space="preserve">      森林草原防灾减灾</t>
  </si>
  <si>
    <t>其他自然灾害救灾及恢复重建支出</t>
  </si>
  <si>
    <t>二十、预备费</t>
  </si>
  <si>
    <t>预备费</t>
  </si>
  <si>
    <t>二十一、其他支出</t>
  </si>
  <si>
    <t>年初预留</t>
  </si>
  <si>
    <t>其他支出</t>
  </si>
  <si>
    <t>二十二、债务还本支出</t>
  </si>
  <si>
    <t>地方政府其他一般债务还本支出</t>
  </si>
  <si>
    <t>二十三、债务发行费用支出</t>
  </si>
  <si>
    <r>
      <rPr>
        <sz val="12"/>
        <rFont val="宋体"/>
        <charset val="134"/>
      </rPr>
      <t xml:space="preserve">    </t>
    </r>
    <r>
      <rPr>
        <sz val="12"/>
        <rFont val="宋体"/>
        <charset val="134"/>
      </rPr>
      <t xml:space="preserve">  </t>
    </r>
    <r>
      <rPr>
        <sz val="12"/>
        <rFont val="宋体"/>
        <charset val="134"/>
      </rPr>
      <t>地方政府一般债务发行费用支出</t>
    </r>
  </si>
  <si>
    <t>二十四、债务付息支出</t>
  </si>
  <si>
    <r>
      <rPr>
        <sz val="12"/>
        <rFont val="宋体"/>
        <charset val="134"/>
      </rPr>
      <t xml:space="preserve">    </t>
    </r>
    <r>
      <rPr>
        <sz val="12"/>
        <rFont val="宋体"/>
        <charset val="134"/>
      </rPr>
      <t xml:space="preserve">  </t>
    </r>
    <r>
      <rPr>
        <sz val="12"/>
        <rFont val="宋体"/>
        <charset val="134"/>
      </rPr>
      <t>地方政府一般债券付息支出</t>
    </r>
  </si>
  <si>
    <t xml:space="preserve">      地方政府向国际组织借款付息支出</t>
  </si>
  <si>
    <t xml:space="preserve">      地方政府其他一般债务付息支出</t>
  </si>
  <si>
    <t xml:space="preserve">      返还性支出</t>
  </si>
  <si>
    <t xml:space="preserve">      一般性转移支付支出</t>
  </si>
  <si>
    <t xml:space="preserve">      专项转移支付支出</t>
  </si>
  <si>
    <t>备注：各级财政部门在依法公开政府预决算时，对涉密信息不予公开。部分内容涉密的，在确保安全的前提下，按照以下原则处理：（一）同一功能分类款级科目下，大部分项级科目涉密的，仅公开到该款级科目；（二）同一功能分类类级科目下，大部分款级科目涉密的，仅公开到该类级科目；（三）个别功能分类款级科目或项级科目涉密的，除不公开该涉密科目外，同一级次的“其他支出”科目也不公开。</t>
  </si>
  <si>
    <t>附表1-5</t>
  </si>
  <si>
    <t>项   目</t>
  </si>
  <si>
    <t>合  计</t>
  </si>
  <si>
    <t>一、机关工资福利支出</t>
  </si>
  <si>
    <t>二、机关商品和服务支出</t>
  </si>
  <si>
    <t>三、机关资本性支出（一）</t>
  </si>
  <si>
    <t>四、机关资本性支出（二）</t>
  </si>
  <si>
    <t>五、对事业单位经常性补助</t>
  </si>
  <si>
    <t>六、对事业单位资本性补助</t>
  </si>
  <si>
    <t>七、对企业补助</t>
  </si>
  <si>
    <t>八、对企业资本性支出</t>
  </si>
  <si>
    <t>九、对个人和家庭的补助</t>
  </si>
  <si>
    <t>十、对社会保障基金补助</t>
  </si>
  <si>
    <t>十一、债务利息及费用支出</t>
  </si>
  <si>
    <t>十二、债务还本支出</t>
  </si>
  <si>
    <t>十三、转移性支出</t>
  </si>
  <si>
    <t>十四、预备费及预留</t>
  </si>
  <si>
    <t>十五、其他支出</t>
  </si>
  <si>
    <t>附表1-6</t>
  </si>
  <si>
    <t>合   计</t>
  </si>
  <si>
    <t>工资奖金津补贴</t>
  </si>
  <si>
    <t>社会保障缴费</t>
  </si>
  <si>
    <t>其他工资福利支出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</si>
  <si>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</si>
  <si>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</si>
  <si>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</si>
  <si>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</si>
  <si>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</si>
  <si>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</si>
  <si>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</si>
  <si>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</si>
  <si>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维修（护）费</t>
  </si>
  <si>
    <t>其他商品和服务支出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</si>
  <si>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</si>
  <si>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</si>
  <si>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</si>
  <si>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</si>
  <si>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</si>
  <si>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</si>
  <si>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</si>
  <si>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工资福利支出</t>
  </si>
  <si>
    <t>商品和服务支出</t>
  </si>
  <si>
    <t>其他对事业单位补助</t>
  </si>
  <si>
    <t>资本性支出（一）</t>
  </si>
  <si>
    <t>资本性支出（二）</t>
  </si>
  <si>
    <t>费用补贴</t>
  </si>
  <si>
    <t>利息补贴</t>
  </si>
  <si>
    <t>其他对企业补助</t>
  </si>
  <si>
    <t>对企业资本性支出（一）</t>
  </si>
  <si>
    <t>对企业资本性支出（二）</t>
  </si>
  <si>
    <t>社会福利和救助</t>
  </si>
  <si>
    <t>助学金</t>
  </si>
  <si>
    <t>个人农业生产补贴</t>
  </si>
  <si>
    <t>离退休费</t>
  </si>
  <si>
    <t>其他对个人和家庭补助</t>
  </si>
  <si>
    <t>对社会保险基金补助</t>
  </si>
  <si>
    <t>补充全国社会保障基金</t>
  </si>
  <si>
    <t>国内债务付息</t>
  </si>
  <si>
    <t>国外债务付息</t>
  </si>
  <si>
    <t>国内债务发行费用</t>
  </si>
  <si>
    <t>国外债务发行费用</t>
  </si>
  <si>
    <t>国内债务还本</t>
  </si>
  <si>
    <t>国外债务还本</t>
  </si>
  <si>
    <t>上下级政府间转移性支出</t>
  </si>
  <si>
    <t>援助其他地区支出</t>
  </si>
  <si>
    <t>债务转贷</t>
  </si>
  <si>
    <t>调出资金</t>
  </si>
  <si>
    <t>预留</t>
  </si>
  <si>
    <t>赠与</t>
  </si>
  <si>
    <t>国家赔偿费用支出</t>
  </si>
  <si>
    <t>对民间非营利组织和群众性自治组织补贴</t>
  </si>
  <si>
    <t>附表1-7</t>
  </si>
  <si>
    <t> 单位：万元</t>
  </si>
  <si>
    <t>项目</t>
  </si>
  <si>
    <t>金额</t>
  </si>
  <si>
    <t>一、税收返还</t>
  </si>
  <si>
    <t>1.所得税基数返还支出</t>
  </si>
  <si>
    <t>2.成品油税费改革税收返还支出</t>
  </si>
  <si>
    <t>3.增值税税收返还支出</t>
  </si>
  <si>
    <t>4.消费税税收返还支出</t>
  </si>
  <si>
    <t>5.增值税“五五分享”税收返还支出</t>
  </si>
  <si>
    <t>二、一般性转移支付</t>
  </si>
  <si>
    <t>1.体制补助支出</t>
  </si>
  <si>
    <t>2.均衡性转移支付支出</t>
  </si>
  <si>
    <t>3.县级基本财力保障机制奖补资金支出</t>
  </si>
  <si>
    <t>4.结算补助支出</t>
  </si>
  <si>
    <t>5.资源枯竭型城市转移支付补助支出</t>
  </si>
  <si>
    <t>6.企业事业单位划转补助支出</t>
  </si>
  <si>
    <t>7.产粮（油）大县奖励资金支出</t>
  </si>
  <si>
    <t>8.重点生态功能区转移支付支出</t>
  </si>
  <si>
    <t>9.固定数额补助支出</t>
  </si>
  <si>
    <t>10.革命老区转移支付支出</t>
  </si>
  <si>
    <t>11.民族地区转移支付支出</t>
  </si>
  <si>
    <t>12.边境地区转移支付支出</t>
  </si>
  <si>
    <t>13.巩固脱贫攻坚成果衔接乡村振兴转移支付支出</t>
  </si>
  <si>
    <t>14.一般公共服务共同财政事权转移支付支出</t>
  </si>
  <si>
    <t>15.公共安全共同财政事权转移支付支出</t>
  </si>
  <si>
    <t>16.教育共同财政事权转移支付支出</t>
  </si>
  <si>
    <t>17.科学技术共同财政事权转移支付支出</t>
  </si>
  <si>
    <t>18.文化旅游体育与传媒共同财政事权转移支付支出</t>
  </si>
  <si>
    <t>19.社会保障和就业共同财政事权转移支付支出</t>
  </si>
  <si>
    <t>20.医疗卫生共同财政事权转移支付支出</t>
  </si>
  <si>
    <t>21.节能环保共同财政事权转移支付支出</t>
  </si>
  <si>
    <t>22.城乡社区共同财政事权转移支付支出</t>
  </si>
  <si>
    <t>23.农林水共同财政事权转移支付支出</t>
  </si>
  <si>
    <t>24.交通运输共同财政事权转移支付支出</t>
  </si>
  <si>
    <t>25.资源勘探工业信息等共同财政事权转移支付支出</t>
  </si>
  <si>
    <t>26.商业服务业等共同财政事权转移支付支出</t>
  </si>
  <si>
    <t>27.金融共同财政事权转移支付支出</t>
  </si>
  <si>
    <t>28.自然资源海洋气象等共同财政事权转移支付支出</t>
  </si>
  <si>
    <t>29.住房保障共同财政事权转移支付支出</t>
  </si>
  <si>
    <t>30.粮油物资储备共同财政事权转移支付支出</t>
  </si>
  <si>
    <t>31.灾害防治及应急管理共同财政事权转移支付支出</t>
  </si>
  <si>
    <t>32.其他共同财政事权转移支付支出</t>
  </si>
  <si>
    <t>33.其他一般性转移支付支出</t>
  </si>
  <si>
    <t>三、专项转移支付</t>
  </si>
  <si>
    <t>1.一般公共服务支出</t>
  </si>
  <si>
    <t xml:space="preserve">   其中：××项目  …………</t>
  </si>
  <si>
    <t>2.公共安全支出</t>
  </si>
  <si>
    <t>3.教育支出</t>
  </si>
  <si>
    <t>4.科学技术支出</t>
  </si>
  <si>
    <t>5.文化旅游体育与传媒支出</t>
  </si>
  <si>
    <t>6.社会保障和就业支出</t>
  </si>
  <si>
    <t>7.卫生健康支出</t>
  </si>
  <si>
    <t>8.节能环保支出</t>
  </si>
  <si>
    <t>9.城乡社区支出</t>
  </si>
  <si>
    <t>10.农林水支出</t>
  </si>
  <si>
    <t>11.交通运输支出</t>
  </si>
  <si>
    <t>12.资源勘探工业信息等支出</t>
  </si>
  <si>
    <t>13.商业服务业等支出</t>
  </si>
  <si>
    <t>14.金融支出</t>
  </si>
  <si>
    <t>15.自然资源海洋气象等支出</t>
  </si>
  <si>
    <t>16.住房保障支出</t>
  </si>
  <si>
    <t>17.粮油物资储备支出</t>
  </si>
  <si>
    <t>18.灾害防治及应急管理支出</t>
  </si>
  <si>
    <t>19.其他支出</t>
  </si>
  <si>
    <t xml:space="preserve">      其中：××项目  …………</t>
  </si>
  <si>
    <t>合计</t>
  </si>
  <si>
    <t>备注：本县所辖乡镇作为一级预算部门管理，未单独编制政府预算，因此无一般公共预算对下税收返还和转移支付预算数据。</t>
  </si>
  <si>
    <t>附表1-8</t>
  </si>
  <si>
    <t>地    区</t>
  </si>
  <si>
    <t>小计</t>
  </si>
  <si>
    <t>税收返还</t>
  </si>
  <si>
    <t>一般性转移支付</t>
  </si>
  <si>
    <t>专项转移支付</t>
  </si>
  <si>
    <t>××地区</t>
  </si>
  <si>
    <t>未落实到地区数</t>
  </si>
  <si>
    <t>附表1-9</t>
  </si>
  <si>
    <t>1、因公出国（境）费用</t>
  </si>
  <si>
    <t>2、公务接待费</t>
  </si>
  <si>
    <t>3、公务用车购置及运行费</t>
  </si>
  <si>
    <t>其中：（1）公务用车运行费</t>
  </si>
  <si>
    <t xml:space="preserve">      （2）公务用车购置费</t>
  </si>
  <si>
    <t>备注：</t>
  </si>
  <si>
    <t>1.按照党中央、国务院有关文件及部门预算管理有关规定，“三公”经费包括因公出国（境）费、公务用车购置及运行费和公务接待费。（1）因公出国（境）费，指单位工作人员公务出国（境）的国际旅费、国外城市间交通费、住宿费、伙食费、培训费、公杂费等支出。（2）公务用车购置及运行费，指单位公务用车购置费(含车辆购置税、牌照费)及燃料费、维修费、过桥过路费、保险费、安全奖励费用等支出，公务用车指车改后单位按规定保留的用于履行公务的机动车辆，包括领导干部用车、一般公务用车和执法执勤用车等。（3）公务接待费，指单位按规定开支的各类公务接待（含外宾接待）费用。</t>
  </si>
  <si>
    <t>2.经汇总，连城县本级2025年使用一般公共预算拨款安排的“三公”经费预算数为810.48万元，比上年预算数增长5.6%。其中，因公出国（境）经费37.4万元，与上年预算数相比资金34.4万元，主要是对台交流增加；公务接待费160.63万元，与上年预算数相比下降8.41%；公务用车购置及运行费612.45万元，与上年预算数相比增长3.96%；其中：公务用车运行费434.45万元，与上年预算数相比增长0.3%，主要是公安系统购置执法用车，相应增加维护费；公务用车购置费178万元，主要是执法执勤车辆集中报废更新。各单位严格遵守中央八项规定精神及贯彻落实公车改革政策，厉行节约，从严控制“三公”经费开支。</t>
  </si>
  <si>
    <t>附表1-10</t>
  </si>
  <si>
    <t>项      目</t>
  </si>
  <si>
    <t>非税收入</t>
  </si>
  <si>
    <t xml:space="preserve">   政府性基金收入</t>
  </si>
  <si>
    <t xml:space="preserve">      港口建设费收入</t>
  </si>
  <si>
    <t xml:space="preserve">      国家电影事业发展专项资金收入</t>
  </si>
  <si>
    <t xml:space="preserve">      国有土地收益基金收入</t>
  </si>
  <si>
    <t xml:space="preserve">      农业土地开发资金收入</t>
  </si>
  <si>
    <t xml:space="preserve">      国有土地使用权出让收入</t>
  </si>
  <si>
    <t xml:space="preserve">      大中型水库库区基金收入</t>
  </si>
  <si>
    <t xml:space="preserve">      彩票公益金收入</t>
  </si>
  <si>
    <t xml:space="preserve">      城市基础设施配套费收入</t>
  </si>
  <si>
    <t xml:space="preserve">      小型水库移民扶助基金收入</t>
  </si>
  <si>
    <t xml:space="preserve">      国家重大水利工程建设基金收入</t>
  </si>
  <si>
    <t xml:space="preserve">      污水处理费收入</t>
  </si>
  <si>
    <t xml:space="preserve">      彩票发行机构和彩票销售机构的业务费用</t>
  </si>
  <si>
    <t xml:space="preserve">      其他政府性基金收入</t>
  </si>
  <si>
    <t>本年收入小计</t>
  </si>
  <si>
    <t>债务收入</t>
  </si>
  <si>
    <t>转移性收入</t>
  </si>
  <si>
    <t xml:space="preserve">      上级补助收入</t>
  </si>
  <si>
    <t xml:space="preserve">      下级上解收入</t>
  </si>
  <si>
    <t xml:space="preserve">      上年结余收入</t>
  </si>
  <si>
    <t xml:space="preserve">      调入资金</t>
  </si>
  <si>
    <t xml:space="preserve">      债务转贷收入 </t>
  </si>
  <si>
    <t>附表1-11</t>
  </si>
  <si>
    <t>当年预算数上年预算数的％</t>
  </si>
  <si>
    <t>一、文化体育与传媒支出</t>
  </si>
  <si>
    <t>二、社会保障和就业支出</t>
  </si>
  <si>
    <t>三、节能环保支出</t>
  </si>
  <si>
    <t>四、城乡社区支出</t>
  </si>
  <si>
    <t>五、农林水支出</t>
  </si>
  <si>
    <t>六、交通运输支出</t>
  </si>
  <si>
    <t>七、资源勘探信息等支出</t>
  </si>
  <si>
    <t>八、商业服务业等支出</t>
  </si>
  <si>
    <t>九、其他支出</t>
  </si>
  <si>
    <t>十、债务付息支出</t>
  </si>
  <si>
    <t>十一、债务发行费用支出</t>
  </si>
  <si>
    <t>本年支出小计</t>
  </si>
  <si>
    <t>补助下级支出</t>
  </si>
  <si>
    <t>上解上级支出</t>
  </si>
  <si>
    <t xml:space="preserve">债务转贷支出 </t>
  </si>
  <si>
    <t>年终结余</t>
  </si>
  <si>
    <t>附表1-12</t>
  </si>
  <si>
    <t>附表1-13</t>
  </si>
  <si>
    <t xml:space="preserve">  国有土地使用权出让收入及对应专项债务收入安排的支出</t>
  </si>
  <si>
    <t xml:space="preserve">   其中：征地和拆迁补偿支出（国有土地使用权出让收入支出）</t>
  </si>
  <si>
    <t xml:space="preserve">         城市建设支出</t>
  </si>
  <si>
    <t xml:space="preserve">         农村基础设施建设支出</t>
  </si>
  <si>
    <t xml:space="preserve">         补助被征地农民支出</t>
  </si>
  <si>
    <t xml:space="preserve">         土地出让业务支出</t>
  </si>
  <si>
    <t xml:space="preserve">         廉租住房支出（国有土地使用权出让收入安排的支出）</t>
  </si>
  <si>
    <t xml:space="preserve">         其他国有土地使用权出让收入安排的支出</t>
  </si>
  <si>
    <t xml:space="preserve">  国有土地收益基金及对应专项债务收入安排的支出</t>
  </si>
  <si>
    <t xml:space="preserve">    其中：征地和拆迁补偿支出（国有土地收益基金支出）</t>
  </si>
  <si>
    <t xml:space="preserve">  农业土地开发资金安排的支出</t>
  </si>
  <si>
    <t xml:space="preserve">    其中：农业土地开发资金安排的支出</t>
  </si>
  <si>
    <r>
      <rPr>
        <sz val="11"/>
        <color indexed="0"/>
        <rFont val="宋体"/>
        <charset val="134"/>
      </rPr>
      <t xml:space="preserve">  城市基础设施配套费安排的支出</t>
    </r>
  </si>
  <si>
    <t xml:space="preserve">    其中：城市公共设施（城市基础设施配套费安排的支出）</t>
  </si>
  <si>
    <t xml:space="preserve">          其他城市基础设施配套费安排的支出</t>
  </si>
  <si>
    <t xml:space="preserve"> 污水处理费收入安排的支出</t>
  </si>
  <si>
    <t xml:space="preserve">    其中：污水处理设施建设和运营</t>
  </si>
  <si>
    <t xml:space="preserve"> 其他地方自行试点项目收益专项债券收入安排的支出</t>
  </si>
  <si>
    <r>
      <rPr>
        <sz val="9"/>
        <color indexed="0"/>
        <rFont val="宋体"/>
        <charset val="134"/>
      </rPr>
      <t xml:space="preserve">  </t>
    </r>
    <r>
      <rPr>
        <sz val="9"/>
        <color indexed="0"/>
        <rFont val="宋体"/>
        <charset val="134"/>
      </rPr>
      <t>彩票公益金安排的支出</t>
    </r>
  </si>
  <si>
    <t xml:space="preserve">   其中：用于社会福利的彩票公益金支出</t>
  </si>
  <si>
    <t xml:space="preserve">         用于体育事业的彩票公益金支出</t>
  </si>
  <si>
    <t xml:space="preserve">    其中：国有土地使用权出让金债务付息支出</t>
  </si>
  <si>
    <t xml:space="preserve">          土地储备专项债券付息支出</t>
  </si>
  <si>
    <t xml:space="preserve">          其他地方自行试点项目收益专项债券付息支出</t>
  </si>
  <si>
    <t xml:space="preserve">  地方政府专项债务发行费用支出</t>
  </si>
  <si>
    <t xml:space="preserve">    其中：国有土地使用权出让金债务发行费用支出</t>
  </si>
  <si>
    <t xml:space="preserve">          土地储备专项债券发行费用支出</t>
  </si>
  <si>
    <t xml:space="preserve">          其他地方自行试点项目收益专项债券发行费用支出</t>
  </si>
  <si>
    <t>附表1-14</t>
  </si>
  <si>
    <t>……</t>
  </si>
  <si>
    <t>备注：本县所辖乡镇作为一级预算部门管理，未单独编制政府预算，因此无政府性基金预算转移支付预算数据。</t>
  </si>
  <si>
    <t>附表1-15</t>
  </si>
  <si>
    <t>一、利润收入</t>
  </si>
  <si>
    <t>二、股利、股息收入</t>
  </si>
  <si>
    <t>三、产权转让收入</t>
  </si>
  <si>
    <t>四、清算收入</t>
  </si>
  <si>
    <t>五、其他国有资本经营预算收入</t>
  </si>
  <si>
    <t xml:space="preserve">    国有资本经营预算转移支付收入</t>
  </si>
  <si>
    <t xml:space="preserve">    上年结转收入</t>
  </si>
  <si>
    <t>附表1-16</t>
  </si>
  <si>
    <t>一、解决历史遗留问题及改革成本支出</t>
  </si>
  <si>
    <t>二、国有企业资本金注入</t>
  </si>
  <si>
    <t>三、国有企业政策性补贴</t>
  </si>
  <si>
    <t>四、金融国有资本经营预算支出</t>
  </si>
  <si>
    <t>五、其他国有资本经营预算支出</t>
  </si>
  <si>
    <t xml:space="preserve">    国有资本经营预算转移支付支出</t>
  </si>
  <si>
    <t xml:space="preserve">    调出资金</t>
  </si>
  <si>
    <t>附表1-17</t>
  </si>
  <si>
    <t xml:space="preserve">  其中：福建连城国有投资集团有限公司利润收入</t>
  </si>
  <si>
    <t xml:space="preserve">       连城县工贸发展有限公司利润收入</t>
  </si>
  <si>
    <t xml:space="preserve">       连城县弘源管理有限公司利润收入</t>
  </si>
  <si>
    <t xml:space="preserve">       福建连城豸龙旅游集团有限公司利润收入</t>
  </si>
  <si>
    <t xml:space="preserve">  其中：国有控股公司股利、股息收入</t>
  </si>
  <si>
    <t xml:space="preserve"> 国有参股公司股利、股息收入</t>
  </si>
  <si>
    <t xml:space="preserve"> 金融企业股利、股息收入</t>
  </si>
  <si>
    <t xml:space="preserve"> 其他国有企业股利、股息收入</t>
  </si>
  <si>
    <t>附表1-18</t>
  </si>
  <si>
    <t xml:space="preserve"> 其中：厂办大集体改革支出</t>
  </si>
  <si>
    <t>“三供一业”移交补助支出</t>
  </si>
  <si>
    <t>国有企业办职教幼教补助支出</t>
  </si>
  <si>
    <t>国有企业办公共服务机构移交补助支出</t>
  </si>
  <si>
    <t>国有企业退休人员社会化管理补助支出</t>
  </si>
  <si>
    <t>国有企业棚户区改造支出</t>
  </si>
  <si>
    <t>国有企业改革成本支出</t>
  </si>
  <si>
    <t>离休干部医药补助支出</t>
  </si>
  <si>
    <t>其他解决历史遗留问题及改革成本支出</t>
  </si>
  <si>
    <t xml:space="preserve"> 其中：国有经济结构调整支出</t>
  </si>
  <si>
    <t>公益性设施投资支出</t>
  </si>
  <si>
    <t>前瞻性战略性产业发展支出</t>
  </si>
  <si>
    <t>生态环境保护支出</t>
  </si>
  <si>
    <t>支持科技进步支出</t>
  </si>
  <si>
    <t>保障国有经济安全支出</t>
  </si>
  <si>
    <t>对外投资合作支出</t>
  </si>
  <si>
    <t>其他国有企业资本金注入</t>
  </si>
  <si>
    <t xml:space="preserve"> 其中：国有企业政策性补贴</t>
  </si>
  <si>
    <t xml:space="preserve"> 其中：资本性支出</t>
  </si>
  <si>
    <t xml:space="preserve">       改革性支出</t>
  </si>
  <si>
    <t xml:space="preserve">       其他金融国有资本经营预算支出</t>
  </si>
  <si>
    <t>本年支出合计</t>
  </si>
  <si>
    <t>附表1-19</t>
  </si>
  <si>
    <t>地区</t>
  </si>
  <si>
    <t>××项目</t>
  </si>
  <si>
    <t>备注：本县所辖乡镇作为一级预算部门管理，未单独编制政府预算，因此无国有资本经营预算转移支付预算数据。</t>
  </si>
  <si>
    <t>附表1-20</t>
  </si>
  <si>
    <t>一、企业职工基本养老保险基金收入</t>
  </si>
  <si>
    <t>二、城乡居民基本养老保险基金收入</t>
  </si>
  <si>
    <t>三、机关事业单位基本养老保险基金收入</t>
  </si>
  <si>
    <t>四、职工基本医疗保险基金收入</t>
  </si>
  <si>
    <t>五、居民基本医疗保险基金收入</t>
  </si>
  <si>
    <r>
      <rPr>
        <sz val="11"/>
        <color indexed="8"/>
        <rFont val="Times New Roman"/>
        <charset val="134"/>
      </rPr>
      <t xml:space="preserve"> (</t>
    </r>
    <r>
      <rPr>
        <sz val="11"/>
        <color indexed="8"/>
        <rFont val="宋体"/>
        <charset val="134"/>
      </rPr>
      <t>一</t>
    </r>
    <r>
      <rPr>
        <sz val="11"/>
        <color indexed="8"/>
        <rFont val="Times New Roman"/>
        <charset val="134"/>
      </rPr>
      <t xml:space="preserve">) </t>
    </r>
    <r>
      <rPr>
        <sz val="11"/>
        <color indexed="8"/>
        <rFont val="宋体"/>
        <charset val="134"/>
      </rPr>
      <t>城乡居民基本医疗保险基金收入</t>
    </r>
  </si>
  <si>
    <t>(二) 新型农村合作医疗基金收入</t>
  </si>
  <si>
    <r>
      <rPr>
        <sz val="11"/>
        <color indexed="8"/>
        <rFont val="Times New Roman"/>
        <charset val="134"/>
      </rPr>
      <t xml:space="preserve"> (</t>
    </r>
    <r>
      <rPr>
        <sz val="11"/>
        <color indexed="8"/>
        <rFont val="宋体"/>
        <charset val="134"/>
      </rPr>
      <t>三</t>
    </r>
    <r>
      <rPr>
        <sz val="11"/>
        <color indexed="8"/>
        <rFont val="Times New Roman"/>
        <charset val="134"/>
      </rPr>
      <t xml:space="preserve">) </t>
    </r>
    <r>
      <rPr>
        <sz val="11"/>
        <color indexed="8"/>
        <rFont val="宋体"/>
        <charset val="134"/>
      </rPr>
      <t>城镇居民基本医疗保险基金收入</t>
    </r>
  </si>
  <si>
    <t>六、工伤保险基金收入</t>
  </si>
  <si>
    <t>七、失业保险基金收入</t>
  </si>
  <si>
    <t>八、生育保险基金收入</t>
  </si>
  <si>
    <t>合    计</t>
  </si>
  <si>
    <t>附表1-21</t>
  </si>
  <si>
    <t>一、企业职工基本养老保险基金支出</t>
  </si>
  <si>
    <t>二、城乡居民基本养老保险基金支出</t>
  </si>
  <si>
    <t>三、机关事业单位基本养老保险基金支出</t>
  </si>
  <si>
    <t>四、职工基本医疗保险基金支出</t>
  </si>
  <si>
    <t>五、居民基本医疗保险基金支出</t>
  </si>
  <si>
    <t xml:space="preserve"> (一) 城乡居民基本医疗保险基金支出</t>
  </si>
  <si>
    <t>(二) 新型农村合作医疗基金支出</t>
  </si>
  <si>
    <t xml:space="preserve"> (三) 城镇居民基本医疗保险基金支出</t>
  </si>
  <si>
    <t>六、工伤保险基金支出</t>
  </si>
  <si>
    <t>七、失业保险基金支出</t>
  </si>
  <si>
    <t>八、生育保险基金支出</t>
  </si>
  <si>
    <t>附表1-22</t>
  </si>
  <si>
    <t>项　目</t>
  </si>
  <si>
    <t xml:space="preserve">    其中：保险费收入</t>
  </si>
  <si>
    <t xml:space="preserve">          财政补贴收入</t>
  </si>
  <si>
    <t xml:space="preserve">          利息收入</t>
  </si>
  <si>
    <t xml:space="preserve">          其他收入</t>
  </si>
  <si>
    <t xml:space="preserve">          动用上年结余收入</t>
  </si>
  <si>
    <t xml:space="preserve"> (一) 城乡居民基本医疗保险基金收入</t>
  </si>
  <si>
    <t xml:space="preserve"> (三) 城镇居民基本医疗保险基金收入</t>
  </si>
  <si>
    <r>
      <rPr>
        <sz val="11"/>
        <color indexed="8"/>
        <rFont val="Times New Roman"/>
        <charset val="134"/>
      </rPr>
      <t xml:space="preserve">       </t>
    </r>
    <r>
      <rPr>
        <sz val="11"/>
        <color indexed="8"/>
        <rFont val="宋体"/>
        <charset val="134"/>
      </rPr>
      <t>其中：保险费收入</t>
    </r>
  </si>
  <si>
    <r>
      <rPr>
        <sz val="11"/>
        <color indexed="8"/>
        <rFont val="Times New Roman"/>
        <charset val="134"/>
      </rPr>
      <t xml:space="preserve">                  </t>
    </r>
    <r>
      <rPr>
        <sz val="11"/>
        <color indexed="8"/>
        <rFont val="宋体"/>
        <charset val="134"/>
      </rPr>
      <t>财政补贴收入</t>
    </r>
  </si>
  <si>
    <r>
      <rPr>
        <sz val="11"/>
        <color indexed="8"/>
        <rFont val="Times New Roman"/>
        <charset val="134"/>
      </rPr>
      <t xml:space="preserve">                  </t>
    </r>
    <r>
      <rPr>
        <sz val="11"/>
        <color indexed="8"/>
        <rFont val="宋体"/>
        <charset val="134"/>
      </rPr>
      <t>利息收入</t>
    </r>
  </si>
  <si>
    <t>附表1-23</t>
  </si>
  <si>
    <t xml:space="preserve">    其中：基本养老金</t>
  </si>
  <si>
    <t xml:space="preserve">          医疗补助金</t>
  </si>
  <si>
    <t xml:space="preserve">          丧葬抚恤补助</t>
  </si>
  <si>
    <t xml:space="preserve">          其他企业职工基本养老保险基金支出</t>
  </si>
  <si>
    <t xml:space="preserve">    其中：基础养老金支出</t>
  </si>
  <si>
    <t xml:space="preserve">          个人账户养老金支出</t>
  </si>
  <si>
    <t xml:space="preserve">          丧葬抚恤补助支出</t>
  </si>
  <si>
    <t xml:space="preserve">          其他城乡居民基本养老保险基金支出</t>
  </si>
  <si>
    <t xml:space="preserve">    其中：基本养老金支出</t>
  </si>
  <si>
    <t xml:space="preserve">          其他机关事业单位基本养老保险基金支出</t>
  </si>
  <si>
    <t xml:space="preserve">    其中：职工基本医疗保险统筹基金</t>
  </si>
  <si>
    <t xml:space="preserve">          职工医疗保险个人账户基金</t>
  </si>
  <si>
    <t xml:space="preserve">          其他职工基本医疗保险基金支出</t>
  </si>
  <si>
    <t xml:space="preserve">    其中：城乡居民基本医疗保险基金医疗待遇支出</t>
  </si>
  <si>
    <t xml:space="preserve">          大病医疗保险支出</t>
  </si>
  <si>
    <t xml:space="preserve">          其他城乡居民基本医疗保险基金支出</t>
  </si>
  <si>
    <t xml:space="preserve">     其中：新型农村合作医疗基金医疗待遇支出</t>
  </si>
  <si>
    <t xml:space="preserve">           大病医疗保险支出</t>
  </si>
  <si>
    <t xml:space="preserve">           其他新型农村合作医疗基金支出</t>
  </si>
  <si>
    <t xml:space="preserve">     其中：城镇居民基本医疗保险基金医疗待遇支出</t>
  </si>
  <si>
    <t xml:space="preserve">           其他城镇居民基本医疗保险基金支出</t>
  </si>
  <si>
    <t xml:space="preserve">    其中：工伤保险待遇支出</t>
  </si>
  <si>
    <t xml:space="preserve">          劳动能力鉴定支出</t>
  </si>
  <si>
    <t xml:space="preserve">          工伤预防费用支出</t>
  </si>
  <si>
    <t xml:space="preserve">          其他工伤保险基金支出</t>
  </si>
  <si>
    <t xml:space="preserve">    其中：失业保险金</t>
  </si>
  <si>
    <t xml:space="preserve">          医疗保险费</t>
  </si>
  <si>
    <t xml:space="preserve">          职业培训和职业介绍补贴</t>
  </si>
  <si>
    <t xml:space="preserve">          其他失业保险基金支出</t>
  </si>
  <si>
    <t xml:space="preserve">    其中：生育医疗费用支出</t>
  </si>
  <si>
    <t xml:space="preserve">          生育津贴支出</t>
  </si>
  <si>
    <t xml:space="preserve">          其他生育保险基金支出</t>
  </si>
  <si>
    <t>附表1-24</t>
  </si>
  <si>
    <t>单位：亿元</t>
  </si>
  <si>
    <t>2024年债务限额</t>
  </si>
  <si>
    <t>2024年债务余额预计执行数</t>
  </si>
  <si>
    <t>一般债务</t>
  </si>
  <si>
    <t>专项债务</t>
  </si>
  <si>
    <t>连城县合计</t>
  </si>
  <si>
    <t>一、连城县本级</t>
  </si>
  <si>
    <t>二、××市（县、区）下级合计</t>
  </si>
  <si>
    <t xml:space="preserve">    下级地区1</t>
  </si>
  <si>
    <t xml:space="preserve">    下级地区2</t>
  </si>
  <si>
    <t xml:space="preserve">    ……</t>
  </si>
  <si>
    <t>附表1-25</t>
  </si>
  <si>
    <t>本地区金额</t>
  </si>
  <si>
    <t>本级金额</t>
  </si>
  <si>
    <t>一、2023年末地方政府一般债务余额</t>
  </si>
  <si>
    <t>二、2024年地方政府一般债券发行额</t>
  </si>
  <si>
    <t>三、2024年地方政府一般债券还本额</t>
  </si>
  <si>
    <t>四、2024年末地方政府一般债务余额预计执行数</t>
  </si>
  <si>
    <t>五、2024年末地方政府一般债务限额</t>
  </si>
  <si>
    <t>六、2025年提前下达新增一般债务限额</t>
  </si>
  <si>
    <t>附表1-26</t>
  </si>
  <si>
    <t>一、2023年末地方政府专项债务余额</t>
  </si>
  <si>
    <t>二、2024年地方政府专项债券发行额</t>
  </si>
  <si>
    <t>三、2024年地方政府专项债券还本额</t>
  </si>
  <si>
    <t>四、2024年末地方政府专项债务余额预计执行数</t>
  </si>
  <si>
    <t>五、2024年末地方政府专项债务限额</t>
  </si>
  <si>
    <t>六、2025年提前下达新增专项债务限额</t>
  </si>
  <si>
    <t>附表1-27</t>
  </si>
  <si>
    <t>一、2024年发行预计执行数</t>
  </si>
  <si>
    <t>1.一般债券</t>
  </si>
  <si>
    <t xml:space="preserve">   其中：再融资债券</t>
  </si>
  <si>
    <t>2.专项债券</t>
  </si>
  <si>
    <t>二、2024年还本支出预计执行数</t>
  </si>
  <si>
    <t>三、2024年付息预计执行数</t>
  </si>
  <si>
    <t>四、2025年还本预算数</t>
  </si>
  <si>
    <t xml:space="preserve">         财政预算安排</t>
  </si>
  <si>
    <t>五、2025年付息预算数</t>
  </si>
</sst>
</file>

<file path=xl/styles.xml><?xml version="1.0" encoding="utf-8"?>
<styleSheet xmlns="http://schemas.openxmlformats.org/spreadsheetml/2006/main">
  <numFmts count="27">
    <numFmt numFmtId="176" formatCode="0.00_);[Red]\(0.00\)"/>
    <numFmt numFmtId="177" formatCode="#,##0.00_ "/>
    <numFmt numFmtId="178" formatCode="0.0%"/>
    <numFmt numFmtId="179" formatCode="#,##0_ ;[Red]\-#,##0\ "/>
    <numFmt numFmtId="180" formatCode="0.00_ "/>
    <numFmt numFmtId="181" formatCode="0.0"/>
    <numFmt numFmtId="182" formatCode="_(&quot;$&quot;* #,##0.00_);_(&quot;$&quot;* \(#,##0.00\);_(&quot;$&quot;* &quot;-&quot;??_);_(@_)"/>
    <numFmt numFmtId="183" formatCode="_-\¥* #,##0_-;\-\¥* #,##0_-;_-\¥* &quot;-&quot;_-;_-@_-"/>
    <numFmt numFmtId="44" formatCode="_ &quot;￥&quot;* #,##0.00_ ;_ &quot;￥&quot;* \-#,##0.00_ ;_ &quot;￥&quot;* &quot;-&quot;??_ ;_ @_ "/>
    <numFmt numFmtId="184" formatCode="\$#,##0;\(\$#,##0\)"/>
    <numFmt numFmtId="185" formatCode="#,##0_ "/>
    <numFmt numFmtId="186" formatCode="0.00_ ;[Red]\-0.00\ "/>
    <numFmt numFmtId="187" formatCode="_(* #,##0.00_);_(* \(#,##0.00\);_(* &quot;-&quot;??_);_(@_)"/>
    <numFmt numFmtId="188" formatCode="_-&quot;$&quot;* #,##0_-;\-&quot;$&quot;* #,##0_-;_-&quot;$&quot;* &quot;-&quot;_-;_-@_-"/>
    <numFmt numFmtId="41" formatCode="_ * #,##0_ ;_ * \-#,##0_ ;_ * &quot;-&quot;_ ;_ @_ "/>
    <numFmt numFmtId="43" formatCode="_ * #,##0.00_ ;_ * \-#,##0.00_ ;_ * &quot;-&quot;??_ ;_ @_ "/>
    <numFmt numFmtId="189" formatCode="#,##0.000_ "/>
    <numFmt numFmtId="190" formatCode="#,##0;\-#,##0;&quot;-&quot;"/>
    <numFmt numFmtId="191" formatCode="_-* #,##0_-;\-* #,##0_-;_-* &quot;-&quot;_-;_-@_-"/>
    <numFmt numFmtId="192" formatCode="#,##0_);[Red]\(#,##0\)"/>
    <numFmt numFmtId="193" formatCode="_-* #,##0.00_-;\-* #,##0.00_-;_-* &quot;-&quot;??_-;_-@_-"/>
    <numFmt numFmtId="194" formatCode="#,##0;\(#,##0\)"/>
    <numFmt numFmtId="195" formatCode="_ \¥* #,##0.00_ ;_ \¥* \-#,##0.00_ ;_ \¥* &quot;-&quot;??_ ;_ @_ "/>
    <numFmt numFmtId="196" formatCode="0.0_ "/>
    <numFmt numFmtId="42" formatCode="_ &quot;￥&quot;* #,##0_ ;_ &quot;￥&quot;* \-#,##0_ ;_ &quot;￥&quot;* &quot;-&quot;_ ;_ @_ "/>
    <numFmt numFmtId="197" formatCode="\$#,##0.00;\(\$#,##0.00\)"/>
    <numFmt numFmtId="198" formatCode="_-* #,##0.0000_-;\-* #,##0.0000_-;_-* &quot;-&quot;??_-;_-@_-"/>
  </numFmts>
  <fonts count="112">
    <font>
      <sz val="12"/>
      <name val="宋体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11"/>
      <name val="宋体"/>
      <charset val="134"/>
    </font>
    <font>
      <sz val="11"/>
      <name val="黑体"/>
      <charset val="134"/>
    </font>
    <font>
      <b/>
      <sz val="11"/>
      <name val="宋体"/>
      <charset val="134"/>
    </font>
    <font>
      <sz val="9"/>
      <name val="SimSun"/>
      <charset val="134"/>
    </font>
    <font>
      <sz val="16"/>
      <color indexed="8"/>
      <name val="方正小标宋简体"/>
      <charset val="134"/>
    </font>
    <font>
      <sz val="12"/>
      <color indexed="9"/>
      <name val="宋体"/>
      <charset val="134"/>
    </font>
    <font>
      <b/>
      <sz val="11"/>
      <color indexed="8"/>
      <name val="黑体"/>
      <charset val="134"/>
    </font>
    <font>
      <b/>
      <sz val="11"/>
      <name val="宋体"/>
      <charset val="134"/>
      <scheme val="major"/>
    </font>
    <font>
      <b/>
      <sz val="11"/>
      <color indexed="8"/>
      <name val="宋体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</font>
    <font>
      <b/>
      <sz val="12"/>
      <name val="宋体"/>
      <charset val="134"/>
    </font>
    <font>
      <sz val="16"/>
      <name val="方正小标宋简体"/>
      <charset val="134"/>
    </font>
    <font>
      <sz val="11"/>
      <name val="宋体"/>
      <charset val="134"/>
      <scheme val="minor"/>
    </font>
    <font>
      <sz val="12"/>
      <color indexed="8"/>
      <name val="黑体"/>
      <charset val="134"/>
    </font>
    <font>
      <sz val="11"/>
      <color indexed="8"/>
      <name val="黑体"/>
      <charset val="134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楷体"/>
      <charset val="134"/>
    </font>
    <font>
      <sz val="16"/>
      <color indexed="8"/>
      <name val="方正小标宋_GBK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  <scheme val="minor"/>
    </font>
    <font>
      <sz val="12"/>
      <name val="华文楷体"/>
      <charset val="134"/>
    </font>
    <font>
      <sz val="11"/>
      <color rgb="FF000000"/>
      <name val="宋体"/>
      <charset val="134"/>
    </font>
    <font>
      <sz val="9"/>
      <color indexed="0"/>
      <name val="宋体"/>
      <charset val="134"/>
    </font>
    <font>
      <sz val="11"/>
      <name val="宋体"/>
      <charset val="134"/>
      <scheme val="major"/>
    </font>
    <font>
      <sz val="9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6"/>
      <color theme="1"/>
      <name val="方正小标宋简体"/>
      <charset val="134"/>
    </font>
    <font>
      <sz val="11"/>
      <name val="华文楷体"/>
      <charset val="134"/>
    </font>
    <font>
      <sz val="11"/>
      <name val="楷体"/>
      <charset val="134"/>
    </font>
    <font>
      <b/>
      <sz val="11"/>
      <color indexed="8"/>
      <name val="楷体"/>
      <charset val="134"/>
    </font>
    <font>
      <sz val="9"/>
      <color indexed="8"/>
      <name val="宋体"/>
      <charset val="134"/>
    </font>
    <font>
      <sz val="11"/>
      <color indexed="8"/>
      <name val="楷体"/>
      <charset val="134"/>
    </font>
    <font>
      <sz val="9"/>
      <color indexed="8"/>
      <name val="楷体"/>
      <charset val="134"/>
    </font>
    <font>
      <sz val="11"/>
      <color indexed="8"/>
      <name val="华文楷体"/>
      <charset val="134"/>
    </font>
    <font>
      <sz val="9"/>
      <name val="宋体"/>
      <charset val="134"/>
    </font>
    <font>
      <sz val="11"/>
      <color theme="1"/>
      <name val="宋体"/>
      <charset val="134"/>
      <scheme val="major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宋体"/>
      <charset val="134"/>
    </font>
    <font>
      <sz val="16"/>
      <name val="宋体"/>
      <charset val="134"/>
      <scheme val="minor"/>
    </font>
    <font>
      <sz val="10"/>
      <name val="Times New Roman"/>
      <charset val="134"/>
    </font>
    <font>
      <sz val="10"/>
      <name val="Arial"/>
      <charset val="134"/>
    </font>
    <font>
      <sz val="12"/>
      <name val="Courier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indexed="9"/>
      <name val="宋体"/>
      <charset val="134"/>
    </font>
    <font>
      <b/>
      <sz val="11"/>
      <color indexed="56"/>
      <name val="宋体"/>
      <charset val="134"/>
    </font>
    <font>
      <sz val="11"/>
      <color indexed="42"/>
      <name val="宋体"/>
      <charset val="134"/>
    </font>
    <font>
      <sz val="12"/>
      <name val="Arial"/>
      <charset val="134"/>
    </font>
    <font>
      <sz val="10"/>
      <color indexed="8"/>
      <name val="Arial"/>
      <charset val="134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60"/>
      <name val="宋体"/>
      <charset val="134"/>
    </font>
    <font>
      <b/>
      <sz val="11"/>
      <color rgb="FFFA7D00"/>
      <name val="宋体"/>
      <charset val="0"/>
      <scheme val="minor"/>
    </font>
    <font>
      <u/>
      <sz val="12"/>
      <color indexed="12"/>
      <name val="宋体"/>
      <charset val="134"/>
    </font>
    <font>
      <sz val="11"/>
      <color indexed="62"/>
      <name val="宋体"/>
      <charset val="134"/>
    </font>
    <font>
      <sz val="10"/>
      <name val="MS Sans Serif"/>
      <charset val="134"/>
    </font>
    <font>
      <u/>
      <sz val="12"/>
      <color indexed="36"/>
      <name val="宋体"/>
      <charset val="134"/>
    </font>
    <font>
      <b/>
      <sz val="11"/>
      <color indexed="52"/>
      <name val="宋体"/>
      <charset val="134"/>
    </font>
    <font>
      <b/>
      <sz val="15"/>
      <color indexed="54"/>
      <name val="宋体"/>
      <charset val="134"/>
    </font>
    <font>
      <sz val="12"/>
      <color indexed="20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b/>
      <sz val="15"/>
      <color theme="3"/>
      <name val="宋体"/>
      <charset val="134"/>
      <scheme val="minor"/>
    </font>
    <font>
      <b/>
      <sz val="21"/>
      <name val="楷体_GB2312"/>
      <charset val="134"/>
    </font>
    <font>
      <sz val="7"/>
      <name val="Small Fonts"/>
      <charset val="134"/>
    </font>
    <font>
      <sz val="8"/>
      <name val="Times New Roman"/>
      <charset val="134"/>
    </font>
    <font>
      <sz val="12"/>
      <name val="Helv"/>
      <charset val="134"/>
    </font>
    <font>
      <b/>
      <sz val="12"/>
      <name val="Arial"/>
      <charset val="134"/>
    </font>
    <font>
      <b/>
      <sz val="15"/>
      <color indexed="62"/>
      <name val="宋体"/>
      <charset val="134"/>
    </font>
    <font>
      <sz val="11"/>
      <color rgb="FF9C6500"/>
      <name val="宋体"/>
      <charset val="0"/>
      <scheme val="minor"/>
    </font>
    <font>
      <sz val="11"/>
      <color indexed="52"/>
      <name val="宋体"/>
      <charset val="134"/>
    </font>
    <font>
      <b/>
      <sz val="11"/>
      <color indexed="63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name val="Arial"/>
      <charset val="134"/>
    </font>
    <font>
      <sz val="11"/>
      <color indexed="17"/>
      <name val="宋体"/>
      <charset val="134"/>
    </font>
    <font>
      <b/>
      <sz val="13"/>
      <color theme="3"/>
      <name val="宋体"/>
      <charset val="134"/>
      <scheme val="minor"/>
    </font>
    <font>
      <b/>
      <sz val="13"/>
      <color indexed="54"/>
      <name val="宋体"/>
      <charset val="134"/>
    </font>
    <font>
      <b/>
      <sz val="15"/>
      <color indexed="56"/>
      <name val="宋体"/>
      <charset val="134"/>
    </font>
    <font>
      <b/>
      <sz val="13"/>
      <color indexed="62"/>
      <name val="宋体"/>
      <charset val="134"/>
    </font>
    <font>
      <i/>
      <sz val="11"/>
      <color rgb="FF7F7F7F"/>
      <name val="宋体"/>
      <charset val="0"/>
      <scheme val="minor"/>
    </font>
    <font>
      <b/>
      <sz val="13"/>
      <color indexed="56"/>
      <name val="宋体"/>
      <charset val="134"/>
    </font>
    <font>
      <b/>
      <sz val="11"/>
      <color indexed="54"/>
      <name val="宋体"/>
      <charset val="134"/>
    </font>
    <font>
      <b/>
      <sz val="18"/>
      <color indexed="62"/>
      <name val="宋体"/>
      <charset val="134"/>
    </font>
    <font>
      <b/>
      <sz val="11"/>
      <color indexed="9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8"/>
      <color indexed="54"/>
      <name val="宋体"/>
      <charset val="134"/>
    </font>
    <font>
      <sz val="11"/>
      <color indexed="10"/>
      <name val="宋体"/>
      <charset val="134"/>
    </font>
    <font>
      <u/>
      <sz val="11"/>
      <color rgb="FF800080"/>
      <name val="宋体"/>
      <charset val="0"/>
      <scheme val="minor"/>
    </font>
    <font>
      <b/>
      <sz val="18"/>
      <color indexed="56"/>
      <name val="宋体"/>
      <charset val="134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奔覆眉"/>
      <charset val="134"/>
    </font>
    <font>
      <sz val="11"/>
      <color rgb="FF006100"/>
      <name val="宋体"/>
      <charset val="0"/>
      <scheme val="minor"/>
    </font>
    <font>
      <b/>
      <sz val="11"/>
      <color indexed="62"/>
      <name val="宋体"/>
      <charset val="134"/>
    </font>
    <font>
      <sz val="12"/>
      <color indexed="17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indexed="42"/>
      <name val="宋体"/>
      <charset val="134"/>
    </font>
    <font>
      <sz val="11"/>
      <color indexed="0"/>
      <name val="宋体"/>
      <charset val="134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A5A5A5"/>
        <bgColor indexed="64"/>
      </patternFill>
    </fill>
  </fills>
  <borders count="3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rgb="FFFF800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22">
    <xf numFmtId="0" fontId="0" fillId="0" borderId="0">
      <alignment vertical="center"/>
    </xf>
    <xf numFmtId="0" fontId="57" fillId="23" borderId="0" applyNumberFormat="0" applyBorder="0" applyAlignment="0" applyProtection="0">
      <alignment vertical="center"/>
    </xf>
    <xf numFmtId="0" fontId="58" fillId="0" borderId="21" applyProtection="0"/>
    <xf numFmtId="189" fontId="0" fillId="0" borderId="0" applyFont="0" applyFill="0" applyBorder="0" applyAlignment="0" applyProtection="0">
      <alignment vertical="center"/>
    </xf>
    <xf numFmtId="0" fontId="0" fillId="0" borderId="0" applyFont="0" applyFill="0" applyBorder="0" applyAlignment="0" applyProtection="0">
      <alignment vertical="center"/>
    </xf>
    <xf numFmtId="0" fontId="58" fillId="0" borderId="21" applyProtection="0">
      <alignment vertical="center"/>
    </xf>
    <xf numFmtId="0" fontId="50" fillId="0" borderId="0"/>
    <xf numFmtId="0" fontId="13" fillId="0" borderId="0">
      <alignment vertical="center"/>
    </xf>
    <xf numFmtId="0" fontId="3" fillId="0" borderId="2">
      <alignment horizontal="distributed" vertical="center" wrapText="1"/>
    </xf>
    <xf numFmtId="0" fontId="51" fillId="0" borderId="0">
      <alignment vertical="center"/>
    </xf>
    <xf numFmtId="0" fontId="59" fillId="0" borderId="0"/>
    <xf numFmtId="0" fontId="13" fillId="17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50" fillId="0" borderId="0"/>
    <xf numFmtId="0" fontId="50" fillId="0" borderId="0"/>
    <xf numFmtId="0" fontId="77" fillId="0" borderId="0">
      <alignment vertical="center"/>
    </xf>
    <xf numFmtId="0" fontId="0" fillId="0" borderId="0"/>
    <xf numFmtId="0" fontId="41" fillId="0" borderId="0">
      <alignment vertical="center"/>
    </xf>
    <xf numFmtId="0" fontId="57" fillId="12" borderId="0" applyNumberFormat="0" applyBorder="0" applyAlignment="0" applyProtection="0">
      <alignment vertical="center"/>
    </xf>
    <xf numFmtId="0" fontId="93" fillId="0" borderId="28" applyNumberFormat="0" applyFill="0" applyAlignment="0" applyProtection="0">
      <alignment vertical="center"/>
    </xf>
    <xf numFmtId="0" fontId="79" fillId="0" borderId="0" applyProtection="0"/>
    <xf numFmtId="0" fontId="0" fillId="0" borderId="0"/>
    <xf numFmtId="0" fontId="79" fillId="0" borderId="0" applyProtection="0">
      <alignment vertical="center"/>
    </xf>
    <xf numFmtId="0" fontId="85" fillId="0" borderId="0" applyProtection="0"/>
    <xf numFmtId="0" fontId="31" fillId="0" borderId="0"/>
    <xf numFmtId="0" fontId="55" fillId="34" borderId="0" applyNumberFormat="0" applyBorder="0" applyAlignment="0" applyProtection="0">
      <alignment vertical="center"/>
    </xf>
    <xf numFmtId="0" fontId="75" fillId="0" borderId="0">
      <alignment horizontal="centerContinuous" vertical="center"/>
    </xf>
    <xf numFmtId="182" fontId="0" fillId="0" borderId="0" applyFont="0" applyFill="0" applyBorder="0" applyAlignment="0" applyProtection="0">
      <alignment vertical="center"/>
    </xf>
    <xf numFmtId="194" fontId="49" fillId="0" borderId="0">
      <alignment vertical="center"/>
    </xf>
    <xf numFmtId="0" fontId="67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0" fontId="57" fillId="14" borderId="0" applyNumberFormat="0" applyBorder="0" applyAlignment="0" applyProtection="0">
      <alignment vertical="center"/>
    </xf>
    <xf numFmtId="193" fontId="0" fillId="0" borderId="0" applyFont="0" applyFill="0" applyBorder="0" applyAlignment="0" applyProtection="0">
      <alignment vertical="center"/>
    </xf>
    <xf numFmtId="0" fontId="92" fillId="0" borderId="24" applyNumberFormat="0" applyFill="0" applyAlignment="0" applyProtection="0">
      <alignment vertical="center"/>
    </xf>
    <xf numFmtId="0" fontId="78" fillId="0" borderId="0">
      <alignment vertical="center"/>
    </xf>
    <xf numFmtId="0" fontId="0" fillId="0" borderId="0"/>
    <xf numFmtId="0" fontId="50" fillId="0" borderId="0"/>
    <xf numFmtId="0" fontId="11" fillId="0" borderId="32" applyNumberFormat="0" applyFill="0" applyAlignment="0" applyProtection="0">
      <alignment vertical="center"/>
    </xf>
    <xf numFmtId="0" fontId="80" fillId="0" borderId="15" applyNumberFormat="0" applyFill="0" applyAlignment="0" applyProtection="0">
      <alignment vertical="center"/>
    </xf>
    <xf numFmtId="0" fontId="68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58" fillId="0" borderId="0" applyProtection="0"/>
    <xf numFmtId="0" fontId="50" fillId="0" borderId="0"/>
    <xf numFmtId="0" fontId="50" fillId="0" borderId="0"/>
    <xf numFmtId="190" fontId="59" fillId="0" borderId="0" applyFill="0" applyBorder="0" applyAlignment="0">
      <alignment vertical="center"/>
    </xf>
    <xf numFmtId="0" fontId="55" fillId="32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0" fontId="71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69" fillId="28" borderId="14" applyNumberFormat="0" applyAlignment="0" applyProtection="0">
      <alignment vertical="center"/>
    </xf>
    <xf numFmtId="0" fontId="74" fillId="0" borderId="16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9" fontId="44" fillId="0" borderId="0" applyFont="0" applyFill="0" applyBorder="0" applyAlignment="0" applyProtection="0">
      <alignment vertical="center"/>
    </xf>
    <xf numFmtId="184" fontId="49" fillId="0" borderId="0"/>
    <xf numFmtId="0" fontId="57" fillId="15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61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4" fillId="0" borderId="0"/>
    <xf numFmtId="0" fontId="13" fillId="0" borderId="0"/>
    <xf numFmtId="0" fontId="64" fillId="19" borderId="13" applyNumberFormat="0" applyAlignment="0" applyProtection="0">
      <alignment vertical="center"/>
    </xf>
    <xf numFmtId="181" fontId="3" fillId="0" borderId="2">
      <alignment vertical="center"/>
      <protection locked="0"/>
    </xf>
    <xf numFmtId="0" fontId="89" fillId="0" borderId="23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37" fontId="76" fillId="0" borderId="0"/>
    <xf numFmtId="0" fontId="50" fillId="0" borderId="0"/>
    <xf numFmtId="0" fontId="61" fillId="11" borderId="0" applyNumberFormat="0" applyBorder="0" applyAlignment="0" applyProtection="0">
      <alignment vertical="center"/>
    </xf>
    <xf numFmtId="0" fontId="70" fillId="0" borderId="1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54" fillId="37" borderId="0" applyNumberFormat="0" applyBorder="0" applyAlignment="0" applyProtection="0">
      <alignment vertical="center"/>
    </xf>
    <xf numFmtId="0" fontId="50" fillId="0" borderId="0">
      <alignment vertical="center"/>
    </xf>
    <xf numFmtId="1" fontId="3" fillId="0" borderId="2">
      <alignment vertical="center"/>
      <protection locked="0"/>
    </xf>
    <xf numFmtId="0" fontId="61" fillId="38" borderId="0" applyNumberFormat="0" applyBorder="0" applyAlignment="0" applyProtection="0">
      <alignment vertical="center"/>
    </xf>
    <xf numFmtId="188" fontId="0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44" fillId="0" borderId="0">
      <alignment vertical="center"/>
    </xf>
    <xf numFmtId="0" fontId="72" fillId="20" borderId="0" applyNumberFormat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61" fillId="24" borderId="0" applyNumberFormat="0" applyBorder="0" applyAlignment="0" applyProtection="0">
      <alignment vertical="center"/>
    </xf>
    <xf numFmtId="0" fontId="54" fillId="40" borderId="0" applyNumberFormat="0" applyBorder="0" applyAlignment="0" applyProtection="0">
      <alignment vertical="center"/>
    </xf>
    <xf numFmtId="0" fontId="96" fillId="19" borderId="26" applyNumberFormat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50" fillId="0" borderId="0"/>
    <xf numFmtId="0" fontId="11" fillId="0" borderId="27" applyNumberFormat="0" applyFill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3" fillId="0" borderId="2">
      <alignment horizontal="distributed" vertical="center" wrapText="1"/>
    </xf>
    <xf numFmtId="0" fontId="61" fillId="3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7" fillId="0" borderId="16" applyNumberFormat="0" applyFill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37" fontId="76" fillId="0" borderId="0">
      <alignment vertical="center"/>
    </xf>
    <xf numFmtId="0" fontId="54" fillId="45" borderId="0" applyNumberFormat="0" applyBorder="0" applyAlignment="0" applyProtection="0">
      <alignment vertical="center"/>
    </xf>
    <xf numFmtId="0" fontId="104" fillId="51" borderId="13" applyNumberFormat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44" fontId="44" fillId="0" borderId="0" applyFont="0" applyFill="0" applyBorder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9" fillId="22" borderId="14" applyNumberFormat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0" fontId="84" fillId="0" borderId="20" applyNumberFormat="0" applyFill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66" fillId="9" borderId="14" applyNumberFormat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0" fontId="85" fillId="0" borderId="0" applyProtection="0">
      <alignment vertical="center"/>
    </xf>
    <xf numFmtId="0" fontId="103" fillId="0" borderId="29" applyNumberFormat="0" applyFill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5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79" fillId="0" borderId="30" applyNumberFormat="0" applyAlignment="0" applyProtection="0">
      <alignment horizontal="left" vertical="center"/>
    </xf>
    <xf numFmtId="0" fontId="61" fillId="52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07" fillId="0" borderId="31" applyNumberFormat="0" applyFill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54" fillId="55" borderId="0" applyNumberFormat="0" applyBorder="0" applyAlignment="0" applyProtection="0">
      <alignment vertical="center"/>
    </xf>
    <xf numFmtId="0" fontId="81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57" fillId="9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198" fontId="0" fillId="0" borderId="0" applyFont="0" applyFill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46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108" fillId="16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55" fillId="56" borderId="0" applyNumberFormat="0" applyBorder="0" applyAlignment="0" applyProtection="0">
      <alignment vertical="center"/>
    </xf>
    <xf numFmtId="0" fontId="109" fillId="57" borderId="33" applyNumberFormat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195" fontId="0" fillId="0" borderId="0" applyFont="0" applyFill="0" applyBorder="0" applyAlignment="0" applyProtection="0">
      <alignment vertical="center"/>
    </xf>
    <xf numFmtId="0" fontId="57" fillId="22" borderId="0" applyNumberFormat="0" applyBorder="0" applyAlignment="0" applyProtection="0">
      <alignment vertical="center"/>
    </xf>
    <xf numFmtId="0" fontId="0" fillId="17" borderId="12" applyNumberFormat="0" applyFont="0" applyAlignment="0" applyProtection="0">
      <alignment vertical="center"/>
    </xf>
    <xf numFmtId="195" fontId="0" fillId="0" borderId="0" applyFont="0" applyFill="0" applyBorder="0" applyAlignment="0" applyProtection="0"/>
    <xf numFmtId="0" fontId="90" fillId="0" borderId="24" applyNumberFormat="0" applyFill="0" applyAlignment="0" applyProtection="0">
      <alignment vertical="center"/>
    </xf>
    <xf numFmtId="0" fontId="95" fillId="30" borderId="25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0" fillId="30" borderId="25" applyNumberFormat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57" fillId="41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54" fillId="8" borderId="0" applyNumberFormat="0" applyBorder="0" applyAlignment="0" applyProtection="0">
      <alignment vertical="center"/>
    </xf>
    <xf numFmtId="0" fontId="37" fillId="0" borderId="0">
      <alignment vertical="center"/>
    </xf>
    <xf numFmtId="0" fontId="82" fillId="0" borderId="18" applyNumberFormat="0" applyFill="0" applyAlignment="0" applyProtection="0">
      <alignment vertical="center"/>
    </xf>
    <xf numFmtId="0" fontId="58" fillId="0" borderId="0" applyProtection="0">
      <alignment vertical="center"/>
    </xf>
    <xf numFmtId="0" fontId="50" fillId="0" borderId="0"/>
    <xf numFmtId="0" fontId="0" fillId="0" borderId="0">
      <alignment vertical="center"/>
    </xf>
    <xf numFmtId="0" fontId="60" fillId="0" borderId="11" applyNumberFormat="0" applyFill="0" applyAlignment="0" applyProtection="0">
      <alignment vertical="center"/>
    </xf>
    <xf numFmtId="41" fontId="50" fillId="0" borderId="0" applyFont="0" applyFill="0" applyBorder="0" applyAlignment="0" applyProtection="0"/>
    <xf numFmtId="191" fontId="0" fillId="0" borderId="0" applyFont="0" applyFill="0" applyBorder="0" applyAlignment="0" applyProtection="0">
      <alignment vertical="center"/>
    </xf>
    <xf numFmtId="190" fontId="59" fillId="0" borderId="0" applyFill="0" applyBorder="0" applyAlignment="0"/>
    <xf numFmtId="2" fontId="58" fillId="0" borderId="0" applyProtection="0"/>
    <xf numFmtId="188" fontId="50" fillId="0" borderId="0" applyFont="0" applyFill="0" applyBorder="0" applyAlignment="0" applyProtection="0"/>
    <xf numFmtId="0" fontId="41" fillId="0" borderId="0"/>
    <xf numFmtId="0" fontId="57" fillId="7" borderId="0" applyNumberFormat="0" applyBorder="0" applyAlignment="0" applyProtection="0">
      <alignment vertical="center"/>
    </xf>
    <xf numFmtId="0" fontId="55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56" fillId="0" borderId="10" applyNumberFormat="0" applyFill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184" fontId="49" fillId="0" borderId="0">
      <alignment vertical="center"/>
    </xf>
    <xf numFmtId="0" fontId="83" fillId="28" borderId="19" applyNumberFormat="0" applyAlignment="0" applyProtection="0">
      <alignment vertical="center"/>
    </xf>
    <xf numFmtId="0" fontId="55" fillId="41" borderId="0" applyNumberFormat="0" applyBorder="0" applyAlignment="0" applyProtection="0">
      <alignment vertical="center"/>
    </xf>
    <xf numFmtId="0" fontId="55" fillId="14" borderId="0" applyNumberFormat="0" applyBorder="0" applyAlignment="0" applyProtection="0">
      <alignment vertical="center"/>
    </xf>
    <xf numFmtId="0" fontId="0" fillId="0" borderId="0"/>
    <xf numFmtId="0" fontId="44" fillId="4" borderId="9" applyNumberFormat="0" applyFon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97" fontId="49" fillId="0" borderId="0">
      <alignment vertical="center"/>
    </xf>
    <xf numFmtId="0" fontId="86" fillId="16" borderId="0" applyNumberFormat="0" applyBorder="0" applyAlignment="0" applyProtection="0">
      <alignment vertical="center"/>
    </xf>
    <xf numFmtId="4" fontId="0" fillId="0" borderId="0" applyFont="0" applyFill="0" applyBorder="0" applyAlignment="0" applyProtection="0">
      <alignment vertical="center"/>
    </xf>
    <xf numFmtId="0" fontId="50" fillId="0" borderId="0"/>
    <xf numFmtId="0" fontId="50" fillId="0" borderId="0"/>
    <xf numFmtId="0" fontId="44" fillId="0" borderId="0">
      <alignment vertical="center"/>
    </xf>
    <xf numFmtId="0" fontId="13" fillId="17" borderId="12" applyNumberFormat="0" applyFont="0" applyAlignment="0" applyProtection="0">
      <alignment vertical="center"/>
    </xf>
    <xf numFmtId="42" fontId="44" fillId="0" borderId="0" applyFont="0" applyFill="0" applyBorder="0" applyAlignment="0" applyProtection="0">
      <alignment vertical="center"/>
    </xf>
    <xf numFmtId="0" fontId="50" fillId="0" borderId="0"/>
    <xf numFmtId="0" fontId="50" fillId="0" borderId="0"/>
    <xf numFmtId="0" fontId="83" fillId="22" borderId="19" applyNumberFormat="0" applyAlignment="0" applyProtection="0">
      <alignment vertical="center"/>
    </xf>
    <xf numFmtId="0" fontId="88" fillId="0" borderId="22" applyNumberFormat="0" applyFill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105" fillId="0" borderId="0">
      <alignment vertical="center"/>
    </xf>
    <xf numFmtId="0" fontId="79" fillId="0" borderId="17">
      <alignment horizontal="left" vertical="center"/>
    </xf>
    <xf numFmtId="0" fontId="0" fillId="0" borderId="0">
      <alignment vertical="center"/>
    </xf>
    <xf numFmtId="194" fontId="49" fillId="0" borderId="0"/>
    <xf numFmtId="0" fontId="63" fillId="14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1" fillId="0" borderId="0"/>
    <xf numFmtId="2" fontId="58" fillId="0" borderId="0" applyProtection="0">
      <alignment vertical="center"/>
    </xf>
    <xf numFmtId="1" fontId="50" fillId="0" borderId="0">
      <alignment vertical="center"/>
    </xf>
    <xf numFmtId="41" fontId="44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97" fontId="49" fillId="0" borderId="0"/>
  </cellStyleXfs>
  <cellXfs count="313">
    <xf numFmtId="0" fontId="0" fillId="0" borderId="0" xfId="0" applyAlignment="1">
      <alignment vertical="center"/>
    </xf>
    <xf numFmtId="0" fontId="0" fillId="0" borderId="0" xfId="7" applyFont="1">
      <alignment vertical="center"/>
    </xf>
    <xf numFmtId="0" fontId="1" fillId="0" borderId="0" xfId="8" applyFont="1" applyFill="1" applyBorder="1" applyAlignment="1">
      <alignment vertical="center"/>
    </xf>
    <xf numFmtId="0" fontId="2" fillId="0" borderId="0" xfId="7" applyFont="1" applyBorder="1" applyAlignment="1">
      <alignment horizontal="center" vertical="center" wrapText="1"/>
    </xf>
    <xf numFmtId="0" fontId="3" fillId="0" borderId="0" xfId="7" applyFont="1" applyBorder="1" applyAlignment="1">
      <alignment horizontal="right" vertical="center" wrapText="1"/>
    </xf>
    <xf numFmtId="0" fontId="4" fillId="0" borderId="1" xfId="7" applyFont="1" applyBorder="1" applyAlignment="1">
      <alignment horizontal="center" vertical="center" wrapText="1"/>
    </xf>
    <xf numFmtId="0" fontId="5" fillId="0" borderId="1" xfId="7" applyFont="1" applyBorder="1" applyAlignment="1">
      <alignment horizontal="left" vertical="center" wrapText="1"/>
    </xf>
    <xf numFmtId="180" fontId="3" fillId="0" borderId="1" xfId="7" applyNumberFormat="1" applyFont="1" applyBorder="1" applyAlignment="1">
      <alignment horizontal="right" vertical="center" wrapText="1"/>
    </xf>
    <xf numFmtId="0" fontId="3" fillId="0" borderId="1" xfId="7" applyFont="1" applyBorder="1" applyAlignment="1">
      <alignment horizontal="left" vertical="center" wrapText="1" indent="1"/>
    </xf>
    <xf numFmtId="0" fontId="2" fillId="0" borderId="0" xfId="7" applyFont="1" applyAlignment="1">
      <alignment horizontal="center" vertical="center" wrapText="1"/>
    </xf>
    <xf numFmtId="0" fontId="6" fillId="0" borderId="0" xfId="7" applyFont="1" applyBorder="1" applyAlignment="1">
      <alignment vertical="center" wrapText="1"/>
    </xf>
    <xf numFmtId="0" fontId="3" fillId="0" borderId="1" xfId="7" applyFont="1" applyBorder="1" applyAlignment="1">
      <alignment vertical="center" wrapText="1"/>
    </xf>
    <xf numFmtId="4" fontId="3" fillId="0" borderId="1" xfId="7" applyNumberFormat="1" applyFont="1" applyBorder="1" applyAlignment="1">
      <alignment vertical="center" wrapText="1"/>
    </xf>
    <xf numFmtId="0" fontId="0" fillId="0" borderId="0" xfId="7" applyFont="1" applyAlignment="1">
      <alignment vertical="center" wrapText="1"/>
    </xf>
    <xf numFmtId="0" fontId="5" fillId="0" borderId="1" xfId="7" applyFont="1" applyBorder="1" applyAlignment="1">
      <alignment vertical="center" wrapText="1"/>
    </xf>
    <xf numFmtId="0" fontId="3" fillId="0" borderId="1" xfId="7" applyFont="1" applyBorder="1" applyAlignment="1">
      <alignment horizontal="left" vertical="center" wrapText="1"/>
    </xf>
    <xf numFmtId="0" fontId="0" fillId="0" borderId="0" xfId="7" applyFont="1" applyAlignment="1">
      <alignment horizontal="left" vertical="center" wrapText="1"/>
    </xf>
    <xf numFmtId="0" fontId="0" fillId="0" borderId="0" xfId="149" applyFont="1" applyFill="1" applyAlignment="1"/>
    <xf numFmtId="0" fontId="1" fillId="0" borderId="0" xfId="149" applyFont="1" applyFill="1" applyAlignment="1">
      <alignment vertical="center"/>
    </xf>
    <xf numFmtId="0" fontId="7" fillId="0" borderId="0" xfId="149" applyNumberFormat="1" applyFont="1" applyFill="1" applyBorder="1" applyAlignment="1" applyProtection="1">
      <alignment horizontal="center" vertical="center"/>
    </xf>
    <xf numFmtId="0" fontId="0" fillId="0" borderId="0" xfId="149" applyNumberFormat="1" applyFont="1" applyFill="1" applyBorder="1" applyAlignment="1" applyProtection="1"/>
    <xf numFmtId="0" fontId="8" fillId="0" borderId="0" xfId="62" applyFont="1" applyFill="1" applyAlignment="1">
      <alignment vertical="center"/>
    </xf>
    <xf numFmtId="0" fontId="0" fillId="0" borderId="0" xfId="62" applyFont="1" applyFill="1" applyAlignment="1">
      <alignment vertical="center"/>
    </xf>
    <xf numFmtId="179" fontId="0" fillId="0" borderId="0" xfId="62" applyNumberFormat="1" applyFont="1" applyFill="1" applyAlignment="1">
      <alignment horizontal="right" vertical="center"/>
    </xf>
    <xf numFmtId="0" fontId="9" fillId="0" borderId="2" xfId="149" applyNumberFormat="1" applyFont="1" applyFill="1" applyBorder="1" applyAlignment="1" applyProtection="1">
      <alignment horizontal="center" vertical="center" wrapText="1"/>
    </xf>
    <xf numFmtId="179" fontId="5" fillId="0" borderId="2" xfId="62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149" applyNumberFormat="1" applyFont="1" applyFill="1" applyBorder="1" applyAlignment="1" applyProtection="1">
      <alignment horizontal="left" vertical="center" wrapText="1"/>
    </xf>
    <xf numFmtId="186" fontId="11" fillId="0" borderId="2" xfId="149" applyNumberFormat="1" applyFont="1" applyFill="1" applyBorder="1" applyAlignment="1" applyProtection="1">
      <alignment vertical="center" wrapText="1"/>
    </xf>
    <xf numFmtId="181" fontId="5" fillId="0" borderId="2" xfId="64" applyNumberFormat="1" applyFont="1" applyFill="1" applyBorder="1" applyAlignment="1" applyProtection="1">
      <alignment vertical="center" wrapText="1"/>
    </xf>
    <xf numFmtId="49" fontId="3" fillId="0" borderId="2" xfId="14" applyNumberFormat="1" applyFont="1" applyFill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178" fontId="3" fillId="0" borderId="2" xfId="77" applyNumberFormat="1" applyFont="1" applyBorder="1" applyAlignment="1">
      <alignment vertical="center"/>
    </xf>
    <xf numFmtId="49" fontId="3" fillId="0" borderId="2" xfId="43" applyNumberFormat="1" applyFont="1" applyFill="1" applyBorder="1" applyAlignment="1">
      <alignment vertical="center"/>
    </xf>
    <xf numFmtId="0" fontId="3" fillId="0" borderId="2" xfId="149" applyFont="1" applyFill="1" applyBorder="1" applyAlignment="1">
      <alignment vertical="center"/>
    </xf>
    <xf numFmtId="49" fontId="3" fillId="0" borderId="2" xfId="203" applyNumberFormat="1" applyFont="1" applyFill="1" applyBorder="1" applyAlignment="1">
      <alignment vertical="center"/>
    </xf>
    <xf numFmtId="49" fontId="3" fillId="0" borderId="2" xfId="198" applyNumberFormat="1" applyFont="1" applyFill="1" applyBorder="1" applyAlignment="1">
      <alignment vertical="center"/>
    </xf>
    <xf numFmtId="0" fontId="12" fillId="0" borderId="2" xfId="149" applyNumberFormat="1" applyFont="1" applyFill="1" applyBorder="1" applyAlignment="1" applyProtection="1">
      <alignment horizontal="left" vertical="center" wrapText="1"/>
    </xf>
    <xf numFmtId="49" fontId="3" fillId="0" borderId="2" xfId="173" applyNumberFormat="1" applyFont="1" applyFill="1" applyBorder="1" applyAlignment="1">
      <alignment vertical="center"/>
    </xf>
    <xf numFmtId="0" fontId="13" fillId="0" borderId="2" xfId="149" applyNumberFormat="1" applyFont="1" applyFill="1" applyBorder="1" applyAlignment="1" applyProtection="1">
      <alignment horizontal="left" vertical="center" wrapText="1"/>
    </xf>
    <xf numFmtId="49" fontId="3" fillId="0" borderId="2" xfId="6" applyNumberFormat="1" applyFont="1" applyFill="1" applyBorder="1" applyAlignment="1">
      <alignment vertical="center"/>
    </xf>
    <xf numFmtId="49" fontId="3" fillId="0" borderId="2" xfId="13" applyNumberFormat="1" applyFont="1" applyFill="1" applyBorder="1" applyAlignment="1">
      <alignment vertical="center"/>
    </xf>
    <xf numFmtId="49" fontId="3" fillId="0" borderId="2" xfId="42" applyNumberFormat="1" applyFont="1" applyFill="1" applyBorder="1" applyAlignment="1">
      <alignment vertical="center"/>
    </xf>
    <xf numFmtId="49" fontId="3" fillId="0" borderId="2" xfId="74" applyNumberFormat="1" applyFont="1" applyFill="1" applyBorder="1" applyAlignment="1">
      <alignment vertical="center"/>
    </xf>
    <xf numFmtId="49" fontId="3" fillId="0" borderId="2" xfId="36" applyNumberFormat="1" applyFont="1" applyFill="1" applyBorder="1" applyAlignment="1">
      <alignment vertical="center"/>
    </xf>
    <xf numFmtId="0" fontId="1" fillId="0" borderId="0" xfId="149" applyFont="1" applyFill="1" applyAlignment="1"/>
    <xf numFmtId="49" fontId="3" fillId="2" borderId="2" xfId="14" applyNumberFormat="1" applyFont="1" applyFill="1" applyBorder="1" applyAlignment="1">
      <alignment vertical="center"/>
    </xf>
    <xf numFmtId="3" fontId="3" fillId="0" borderId="2" xfId="62" applyNumberFormat="1" applyFont="1" applyFill="1" applyBorder="1" applyAlignment="1">
      <alignment horizontal="right" vertical="center"/>
    </xf>
    <xf numFmtId="10" fontId="3" fillId="0" borderId="2" xfId="149" applyNumberFormat="1" applyFont="1" applyFill="1" applyBorder="1" applyAlignment="1">
      <alignment vertical="center"/>
    </xf>
    <xf numFmtId="0" fontId="13" fillId="2" borderId="2" xfId="149" applyNumberFormat="1" applyFont="1" applyFill="1" applyBorder="1" applyAlignment="1" applyProtection="1">
      <alignment horizontal="left" vertical="center" wrapText="1"/>
    </xf>
    <xf numFmtId="0" fontId="0" fillId="0" borderId="2" xfId="149" applyFont="1" applyFill="1" applyBorder="1" applyAlignment="1">
      <alignment vertical="center"/>
    </xf>
    <xf numFmtId="0" fontId="14" fillId="0" borderId="0" xfId="62" applyFont="1" applyFill="1" applyAlignment="1">
      <alignment horizontal="center" vertical="center"/>
    </xf>
    <xf numFmtId="0" fontId="3" fillId="0" borderId="0" xfId="62" applyFont="1" applyFill="1" applyAlignment="1">
      <alignment vertical="center"/>
    </xf>
    <xf numFmtId="0" fontId="5" fillId="0" borderId="0" xfId="62" applyFont="1" applyFill="1" applyAlignment="1">
      <alignment vertical="center"/>
    </xf>
    <xf numFmtId="179" fontId="0" fillId="0" borderId="0" xfId="62" applyNumberFormat="1" applyFont="1" applyFill="1" applyAlignment="1">
      <alignment vertical="center"/>
    </xf>
    <xf numFmtId="0" fontId="1" fillId="0" borderId="0" xfId="62" applyFont="1" applyFill="1" applyAlignment="1">
      <alignment vertical="center"/>
    </xf>
    <xf numFmtId="0" fontId="15" fillId="0" borderId="0" xfId="62" applyFont="1" applyFill="1" applyAlignment="1">
      <alignment horizontal="center" vertical="center"/>
    </xf>
    <xf numFmtId="0" fontId="14" fillId="0" borderId="2" xfId="62" applyFont="1" applyFill="1" applyBorder="1" applyAlignment="1">
      <alignment horizontal="distributed" vertical="center" wrapText="1" indent="3"/>
    </xf>
    <xf numFmtId="3" fontId="3" fillId="0" borderId="2" xfId="0" applyNumberFormat="1" applyFont="1" applyBorder="1" applyAlignment="1">
      <alignment horizontal="right" vertical="center"/>
    </xf>
    <xf numFmtId="185" fontId="3" fillId="0" borderId="2" xfId="0" applyNumberFormat="1" applyFont="1" applyBorder="1" applyAlignment="1">
      <alignment horizontal="right" vertical="center"/>
    </xf>
    <xf numFmtId="0" fontId="12" fillId="0" borderId="2" xfId="149" applyNumberFormat="1" applyFont="1" applyFill="1" applyBorder="1" applyAlignment="1" applyProtection="1">
      <alignment horizontal="left" vertical="center" wrapText="1" indent="1"/>
    </xf>
    <xf numFmtId="0" fontId="13" fillId="0" borderId="2" xfId="149" applyNumberFormat="1" applyFont="1" applyFill="1" applyBorder="1" applyAlignment="1" applyProtection="1">
      <alignment horizontal="left" vertical="center" wrapText="1" indent="1"/>
    </xf>
    <xf numFmtId="179" fontId="3" fillId="0" borderId="2" xfId="62" applyNumberFormat="1" applyFont="1" applyFill="1" applyBorder="1" applyAlignment="1">
      <alignment horizontal="right" vertical="center"/>
    </xf>
    <xf numFmtId="192" fontId="5" fillId="0" borderId="2" xfId="0" applyNumberFormat="1" applyFont="1" applyBorder="1" applyAlignment="1">
      <alignment horizontal="right" vertical="center"/>
    </xf>
    <xf numFmtId="179" fontId="5" fillId="0" borderId="2" xfId="62" applyNumberFormat="1" applyFont="1" applyFill="1" applyBorder="1" applyAlignment="1">
      <alignment horizontal="right" vertical="center"/>
    </xf>
    <xf numFmtId="178" fontId="5" fillId="0" borderId="2" xfId="77" applyNumberFormat="1" applyFont="1" applyBorder="1" applyAlignment="1">
      <alignment vertical="center"/>
    </xf>
    <xf numFmtId="179" fontId="5" fillId="0" borderId="2" xfId="62" applyNumberFormat="1" applyFont="1" applyFill="1" applyBorder="1" applyAlignment="1">
      <alignment vertical="center"/>
    </xf>
    <xf numFmtId="192" fontId="13" fillId="0" borderId="2" xfId="47" applyNumberFormat="1" applyFont="1" applyFill="1" applyBorder="1" applyAlignment="1">
      <alignment horizontal="right" vertical="center"/>
    </xf>
    <xf numFmtId="192" fontId="3" fillId="0" borderId="2" xfId="0" applyNumberFormat="1" applyFont="1" applyBorder="1" applyAlignment="1">
      <alignment horizontal="center" vertical="center"/>
    </xf>
    <xf numFmtId="0" fontId="5" fillId="0" borderId="2" xfId="62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vertical="center"/>
    </xf>
    <xf numFmtId="0" fontId="16" fillId="0" borderId="0" xfId="62" applyFont="1" applyFill="1" applyAlignment="1">
      <alignment vertical="center"/>
    </xf>
    <xf numFmtId="0" fontId="5" fillId="0" borderId="2" xfId="62" applyFont="1" applyFill="1" applyBorder="1" applyAlignment="1">
      <alignment horizontal="distributed" vertical="center" wrapText="1" indent="3"/>
    </xf>
    <xf numFmtId="0" fontId="3" fillId="0" borderId="2" xfId="62" applyFont="1" applyFill="1" applyBorder="1" applyAlignment="1">
      <alignment vertical="center"/>
    </xf>
    <xf numFmtId="179" fontId="3" fillId="0" borderId="2" xfId="62" applyNumberFormat="1" applyFont="1" applyFill="1" applyBorder="1" applyAlignment="1">
      <alignment vertical="center"/>
    </xf>
    <xf numFmtId="0" fontId="11" fillId="0" borderId="2" xfId="149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0" borderId="0" xfId="47" applyFont="1" applyAlignment="1">
      <alignment horizontal="center" vertical="center"/>
    </xf>
    <xf numFmtId="0" fontId="13" fillId="0" borderId="0" xfId="47">
      <alignment vertical="center"/>
    </xf>
    <xf numFmtId="0" fontId="17" fillId="0" borderId="2" xfId="47" applyFont="1" applyBorder="1" applyAlignment="1">
      <alignment horizontal="center" vertical="center"/>
    </xf>
    <xf numFmtId="0" fontId="18" fillId="0" borderId="2" xfId="47" applyFont="1" applyBorder="1" applyAlignment="1">
      <alignment horizontal="center" vertical="center"/>
    </xf>
    <xf numFmtId="196" fontId="4" fillId="0" borderId="2" xfId="125" applyNumberFormat="1" applyFont="1" applyBorder="1" applyAlignment="1" applyProtection="1">
      <alignment horizontal="center" vertical="center"/>
      <protection locked="0"/>
    </xf>
    <xf numFmtId="0" fontId="19" fillId="0" borderId="2" xfId="47" applyFont="1" applyBorder="1" applyAlignment="1">
      <alignment horizontal="center" vertical="center"/>
    </xf>
    <xf numFmtId="0" fontId="20" fillId="0" borderId="2" xfId="47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3" fillId="0" borderId="0" xfId="47" applyFont="1" applyAlignment="1">
      <alignment vertical="center"/>
    </xf>
    <xf numFmtId="0" fontId="13" fillId="0" borderId="0" xfId="47" applyFont="1" applyBorder="1" applyAlignment="1">
      <alignment horizontal="right" vertical="center"/>
    </xf>
    <xf numFmtId="0" fontId="13" fillId="0" borderId="0" xfId="47" applyFont="1" applyBorder="1" applyAlignment="1">
      <alignment horizontal="center" vertical="center"/>
    </xf>
    <xf numFmtId="0" fontId="13" fillId="0" borderId="0" xfId="47" applyBorder="1">
      <alignment vertical="center"/>
    </xf>
    <xf numFmtId="0" fontId="24" fillId="0" borderId="0" xfId="47" applyFont="1" applyBorder="1" applyAlignment="1">
      <alignment vertical="center"/>
    </xf>
    <xf numFmtId="0" fontId="24" fillId="0" borderId="0" xfId="47" applyFont="1" applyBorder="1" applyAlignment="1">
      <alignment horizontal="right" vertical="center"/>
    </xf>
    <xf numFmtId="0" fontId="20" fillId="0" borderId="2" xfId="47" applyFont="1" applyBorder="1" applyAlignment="1">
      <alignment horizontal="center" vertical="center" wrapText="1"/>
    </xf>
    <xf numFmtId="49" fontId="16" fillId="0" borderId="2" xfId="204" applyNumberFormat="1" applyFont="1" applyBorder="1"/>
    <xf numFmtId="0" fontId="20" fillId="0" borderId="2" xfId="47" applyFont="1" applyBorder="1">
      <alignment vertical="center"/>
    </xf>
    <xf numFmtId="0" fontId="19" fillId="0" borderId="2" xfId="47" applyFont="1" applyBorder="1">
      <alignment vertical="center"/>
    </xf>
    <xf numFmtId="49" fontId="16" fillId="0" borderId="2" xfId="204" applyNumberFormat="1" applyFont="1" applyBorder="1" applyAlignment="1">
      <alignment horizontal="left" indent="2"/>
    </xf>
    <xf numFmtId="0" fontId="16" fillId="0" borderId="2" xfId="0" applyFont="1" applyBorder="1" applyAlignment="1">
      <alignment vertical="center"/>
    </xf>
    <xf numFmtId="180" fontId="16" fillId="0" borderId="2" xfId="0" applyNumberFormat="1" applyFont="1" applyBorder="1" applyAlignment="1">
      <alignment vertical="center"/>
    </xf>
    <xf numFmtId="49" fontId="16" fillId="0" borderId="2" xfId="204" applyNumberFormat="1" applyFont="1" applyBorder="1" applyAlignment="1"/>
    <xf numFmtId="180" fontId="21" fillId="0" borderId="2" xfId="0" applyNumberFormat="1" applyFont="1" applyBorder="1" applyAlignment="1">
      <alignment vertical="center"/>
    </xf>
    <xf numFmtId="0" fontId="19" fillId="0" borderId="2" xfId="47" applyFont="1" applyBorder="1" applyAlignment="1">
      <alignment horizontal="left" vertical="center"/>
    </xf>
    <xf numFmtId="180" fontId="19" fillId="0" borderId="2" xfId="47" applyNumberFormat="1" applyFont="1" applyBorder="1">
      <alignment vertical="center"/>
    </xf>
    <xf numFmtId="0" fontId="19" fillId="0" borderId="2" xfId="47" applyFont="1" applyBorder="1" applyAlignment="1">
      <alignment vertical="center"/>
    </xf>
    <xf numFmtId="0" fontId="19" fillId="0" borderId="2" xfId="47" applyFont="1" applyBorder="1" applyAlignment="1">
      <alignment horizontal="left" vertical="center" indent="2"/>
    </xf>
    <xf numFmtId="180" fontId="20" fillId="0" borderId="2" xfId="47" applyNumberFormat="1" applyFont="1" applyBorder="1">
      <alignment vertical="center"/>
    </xf>
    <xf numFmtId="0" fontId="19" fillId="2" borderId="2" xfId="47" applyFont="1" applyFill="1" applyBorder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7" fillId="0" borderId="0" xfId="47" applyFont="1" applyFill="1" applyAlignment="1">
      <alignment horizontal="center" vertical="center"/>
    </xf>
    <xf numFmtId="0" fontId="13" fillId="0" borderId="0" xfId="47" applyFill="1" applyBorder="1">
      <alignment vertical="center"/>
    </xf>
    <xf numFmtId="0" fontId="24" fillId="0" borderId="0" xfId="47" applyFont="1" applyFill="1" applyBorder="1" applyAlignment="1">
      <alignment vertical="center"/>
    </xf>
    <xf numFmtId="0" fontId="24" fillId="0" borderId="0" xfId="47" applyFont="1" applyFill="1" applyBorder="1" applyAlignment="1">
      <alignment horizontal="right" vertical="center"/>
    </xf>
    <xf numFmtId="0" fontId="25" fillId="0" borderId="2" xfId="47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9" fillId="0" borderId="2" xfId="47" applyFont="1" applyFill="1" applyBorder="1">
      <alignment vertical="center"/>
    </xf>
    <xf numFmtId="180" fontId="19" fillId="0" borderId="2" xfId="47" applyNumberFormat="1" applyFont="1" applyFill="1" applyBorder="1">
      <alignment vertical="center"/>
    </xf>
    <xf numFmtId="0" fontId="20" fillId="0" borderId="2" xfId="47" applyFont="1" applyFill="1" applyBorder="1" applyAlignment="1">
      <alignment horizontal="center" vertical="center"/>
    </xf>
    <xf numFmtId="0" fontId="20" fillId="0" borderId="2" xfId="47" applyFont="1" applyFill="1" applyBorder="1">
      <alignment vertical="center"/>
    </xf>
    <xf numFmtId="180" fontId="20" fillId="0" borderId="2" xfId="47" applyNumberFormat="1" applyFont="1" applyFill="1" applyBorder="1">
      <alignment vertical="center"/>
    </xf>
    <xf numFmtId="0" fontId="24" fillId="0" borderId="0" xfId="47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25" fillId="0" borderId="2" xfId="47" applyFont="1" applyBorder="1" applyAlignment="1">
      <alignment horizontal="center" vertical="center"/>
    </xf>
    <xf numFmtId="0" fontId="26" fillId="0" borderId="3" xfId="0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24" fillId="0" borderId="0" xfId="47" applyFont="1" applyFill="1" applyBorder="1" applyAlignment="1">
      <alignment horizontal="center" vertical="center"/>
    </xf>
    <xf numFmtId="0" fontId="13" fillId="0" borderId="0" xfId="47" applyFill="1" applyBorder="1" applyAlignment="1">
      <alignment horizontal="center" vertical="center"/>
    </xf>
    <xf numFmtId="0" fontId="25" fillId="0" borderId="2" xfId="47" applyFont="1" applyFill="1" applyBorder="1" applyAlignment="1">
      <alignment horizontal="center" vertical="center"/>
    </xf>
    <xf numFmtId="43" fontId="19" fillId="0" borderId="2" xfId="98" applyFont="1" applyFill="1" applyBorder="1" applyAlignment="1">
      <alignment horizontal="center" vertical="center"/>
    </xf>
    <xf numFmtId="3" fontId="27" fillId="0" borderId="2" xfId="16" applyNumberFormat="1" applyFont="1" applyFill="1" applyBorder="1" applyAlignment="1" applyProtection="1">
      <alignment vertical="center"/>
    </xf>
    <xf numFmtId="43" fontId="16" fillId="0" borderId="2" xfId="98" applyFont="1" applyFill="1" applyBorder="1" applyAlignment="1">
      <alignment horizontal="center" vertical="center"/>
    </xf>
    <xf numFmtId="3" fontId="28" fillId="0" borderId="2" xfId="16" applyNumberFormat="1" applyFont="1" applyFill="1" applyBorder="1" applyAlignment="1" applyProtection="1">
      <alignment vertical="center"/>
    </xf>
    <xf numFmtId="43" fontId="16" fillId="0" borderId="2" xfId="98" applyFont="1" applyFill="1" applyBorder="1" applyAlignment="1" applyProtection="1">
      <alignment horizontal="center" vertical="center"/>
      <protection locked="0"/>
    </xf>
    <xf numFmtId="3" fontId="29" fillId="0" borderId="2" xfId="16" applyNumberFormat="1" applyFont="1" applyFill="1" applyBorder="1" applyAlignment="1" applyProtection="1">
      <alignment vertical="center"/>
    </xf>
    <xf numFmtId="3" fontId="30" fillId="0" borderId="2" xfId="16" applyNumberFormat="1" applyFont="1" applyFill="1" applyBorder="1" applyAlignment="1" applyProtection="1">
      <alignment vertical="center"/>
    </xf>
    <xf numFmtId="43" fontId="20" fillId="0" borderId="2" xfId="98" applyFont="1" applyFill="1" applyBorder="1" applyAlignment="1">
      <alignment horizontal="center" vertical="center"/>
    </xf>
    <xf numFmtId="0" fontId="19" fillId="0" borderId="2" xfId="47" applyFont="1" applyFill="1" applyBorder="1" applyAlignment="1">
      <alignment horizontal="left" vertical="center" indent="2"/>
    </xf>
    <xf numFmtId="43" fontId="0" fillId="0" borderId="2" xfId="98" applyFont="1" applyFill="1" applyBorder="1" applyAlignment="1">
      <alignment horizontal="center" vertical="center"/>
    </xf>
    <xf numFmtId="43" fontId="14" fillId="0" borderId="2" xfId="98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2" xfId="133" applyFont="1" applyFill="1" applyBorder="1" applyAlignment="1">
      <alignment horizontal="center" vertical="center" wrapText="1"/>
    </xf>
    <xf numFmtId="0" fontId="20" fillId="0" borderId="2" xfId="47" applyFont="1" applyBorder="1" applyAlignment="1">
      <alignment horizontal="left" vertical="center"/>
    </xf>
    <xf numFmtId="43" fontId="21" fillId="0" borderId="2" xfId="98" applyFont="1" applyFill="1" applyBorder="1" applyAlignment="1">
      <alignment horizontal="center" vertical="center" wrapText="1"/>
    </xf>
    <xf numFmtId="180" fontId="10" fillId="0" borderId="2" xfId="0" applyNumberFormat="1" applyFont="1" applyBorder="1" applyAlignment="1">
      <alignment horizontal="right" vertical="center" wrapText="1"/>
    </xf>
    <xf numFmtId="3" fontId="16" fillId="0" borderId="2" xfId="21" applyNumberFormat="1" applyFont="1" applyFill="1" applyBorder="1" applyAlignment="1" applyProtection="1">
      <alignment vertical="center"/>
    </xf>
    <xf numFmtId="43" fontId="19" fillId="0" borderId="2" xfId="98" applyFont="1" applyBorder="1" applyAlignment="1">
      <alignment horizontal="center" vertical="center"/>
    </xf>
    <xf numFmtId="43" fontId="31" fillId="0" borderId="2" xfId="98" applyFont="1" applyBorder="1" applyAlignment="1">
      <alignment horizontal="center" vertical="center" wrapText="1"/>
    </xf>
    <xf numFmtId="43" fontId="13" fillId="0" borderId="2" xfId="98" applyFont="1" applyFill="1" applyBorder="1" applyAlignment="1">
      <alignment horizontal="center" vertical="center"/>
    </xf>
    <xf numFmtId="180" fontId="29" fillId="0" borderId="2" xfId="0" applyNumberFormat="1" applyFont="1" applyBorder="1" applyAlignment="1">
      <alignment horizontal="right" vertical="center" wrapText="1"/>
    </xf>
    <xf numFmtId="43" fontId="20" fillId="0" borderId="2" xfId="98" applyFont="1" applyBorder="1" applyAlignment="1">
      <alignment horizontal="center" vertical="center"/>
    </xf>
    <xf numFmtId="43" fontId="13" fillId="0" borderId="2" xfId="220" applyFont="1" applyFill="1" applyBorder="1" applyAlignment="1">
      <alignment horizontal="center" vertical="center"/>
    </xf>
    <xf numFmtId="43" fontId="19" fillId="0" borderId="2" xfId="220" applyFont="1" applyBorder="1" applyAlignment="1">
      <alignment horizontal="center" vertical="center"/>
    </xf>
    <xf numFmtId="43" fontId="20" fillId="2" borderId="2" xfId="98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2" fillId="0" borderId="0" xfId="0" applyFont="1" applyAlignment="1">
      <alignment vertical="center"/>
    </xf>
    <xf numFmtId="0" fontId="25" fillId="0" borderId="2" xfId="47" applyFont="1" applyBorder="1" applyAlignment="1">
      <alignment horizontal="center" vertical="center" wrapText="1"/>
    </xf>
    <xf numFmtId="180" fontId="19" fillId="0" borderId="2" xfId="47" applyNumberFormat="1" applyFont="1" applyBorder="1" applyAlignment="1">
      <alignment horizontal="right" vertical="center"/>
    </xf>
    <xf numFmtId="0" fontId="19" fillId="0" borderId="2" xfId="47" applyFont="1" applyBorder="1" applyAlignment="1">
      <alignment horizontal="right" vertical="center"/>
    </xf>
    <xf numFmtId="43" fontId="11" fillId="0" borderId="2" xfId="98" applyFont="1" applyFill="1" applyBorder="1" applyAlignment="1">
      <alignment horizontal="center" vertical="center"/>
    </xf>
    <xf numFmtId="180" fontId="20" fillId="0" borderId="2" xfId="47" applyNumberFormat="1" applyFont="1" applyBorder="1" applyAlignment="1">
      <alignment horizontal="right" vertical="center"/>
    </xf>
    <xf numFmtId="43" fontId="21" fillId="0" borderId="2" xfId="98" applyFont="1" applyFill="1" applyBorder="1" applyAlignment="1">
      <alignment horizontal="right" vertical="center" wrapText="1"/>
    </xf>
    <xf numFmtId="180" fontId="10" fillId="0" borderId="2" xfId="0" applyNumberFormat="1" applyFont="1" applyBorder="1" applyAlignment="1">
      <alignment horizontal="center" vertical="center" wrapText="1"/>
    </xf>
    <xf numFmtId="43" fontId="31" fillId="0" borderId="2" xfId="98" applyFont="1" applyBorder="1" applyAlignment="1">
      <alignment horizontal="right" vertical="center" wrapText="1"/>
    </xf>
    <xf numFmtId="43" fontId="13" fillId="0" borderId="2" xfId="98" applyFont="1" applyFill="1" applyBorder="1" applyAlignment="1">
      <alignment vertical="center"/>
    </xf>
    <xf numFmtId="180" fontId="29" fillId="0" borderId="2" xfId="0" applyNumberFormat="1" applyFont="1" applyBorder="1" applyAlignment="1">
      <alignment horizontal="center" vertical="center" wrapText="1"/>
    </xf>
    <xf numFmtId="43" fontId="19" fillId="0" borderId="2" xfId="98" applyFont="1" applyBorder="1">
      <alignment vertical="center"/>
    </xf>
    <xf numFmtId="43" fontId="20" fillId="0" borderId="2" xfId="98" applyFont="1" applyBorder="1">
      <alignment vertical="center"/>
    </xf>
    <xf numFmtId="43" fontId="13" fillId="0" borderId="2" xfId="220" applyFont="1" applyFill="1" applyBorder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3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21" fillId="0" borderId="2" xfId="21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/>
    </xf>
    <xf numFmtId="0" fontId="16" fillId="0" borderId="2" xfId="132" applyFont="1" applyFill="1" applyBorder="1" applyAlignment="1">
      <alignment horizontal="center" vertical="center"/>
    </xf>
    <xf numFmtId="180" fontId="16" fillId="0" borderId="2" xfId="0" applyNumberFormat="1" applyFont="1" applyFill="1" applyBorder="1">
      <alignment vertical="center"/>
    </xf>
    <xf numFmtId="0" fontId="16" fillId="0" borderId="2" xfId="132" applyFont="1" applyFill="1" applyBorder="1" applyAlignment="1">
      <alignment vertical="center"/>
    </xf>
    <xf numFmtId="43" fontId="16" fillId="0" borderId="2" xfId="98" applyFont="1" applyFill="1" applyBorder="1" applyAlignment="1">
      <alignment vertical="center"/>
    </xf>
    <xf numFmtId="0" fontId="16" fillId="0" borderId="2" xfId="132" applyFont="1" applyFill="1" applyBorder="1" applyAlignment="1">
      <alignment horizontal="left" vertical="center" wrapText="1"/>
    </xf>
    <xf numFmtId="0" fontId="34" fillId="0" borderId="0" xfId="0" applyFont="1" applyFill="1">
      <alignment vertical="center"/>
    </xf>
    <xf numFmtId="0" fontId="35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3" fontId="0" fillId="0" borderId="0" xfId="0" applyNumberFormat="1" applyFill="1">
      <alignment vertical="center"/>
    </xf>
    <xf numFmtId="0" fontId="0" fillId="0" borderId="0" xfId="139" applyAlignment="1">
      <alignment vertical="center"/>
    </xf>
    <xf numFmtId="0" fontId="0" fillId="0" borderId="0" xfId="139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5" fillId="0" borderId="0" xfId="174" applyFont="1" applyAlignment="1">
      <alignment horizontal="center" vertical="center"/>
    </xf>
    <xf numFmtId="0" fontId="0" fillId="0" borderId="0" xfId="184" applyAlignment="1">
      <alignment horizontal="center" vertical="center"/>
    </xf>
    <xf numFmtId="0" fontId="5" fillId="0" borderId="2" xfId="184" applyFont="1" applyBorder="1" applyAlignment="1">
      <alignment horizontal="center" vertical="center"/>
    </xf>
    <xf numFmtId="0" fontId="3" fillId="0" borderId="2" xfId="184" applyFont="1" applyBorder="1" applyAlignment="1">
      <alignment horizontal="left" vertical="center"/>
    </xf>
    <xf numFmtId="0" fontId="3" fillId="0" borderId="2" xfId="184" applyFont="1" applyBorder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0" fontId="3" fillId="0" borderId="0" xfId="184" applyFont="1" applyAlignment="1">
      <alignment horizontal="center" vertical="center"/>
    </xf>
    <xf numFmtId="0" fontId="0" fillId="0" borderId="0" xfId="174" applyFont="1" applyAlignment="1">
      <alignment horizontal="center" vertical="center"/>
    </xf>
    <xf numFmtId="0" fontId="4" fillId="0" borderId="2" xfId="174" applyFont="1" applyFill="1" applyBorder="1" applyAlignment="1">
      <alignment horizontal="center" vertical="center" wrapText="1"/>
    </xf>
    <xf numFmtId="0" fontId="18" fillId="0" borderId="2" xfId="47" applyFont="1" applyFill="1" applyBorder="1" applyAlignment="1">
      <alignment horizontal="center" vertical="center"/>
    </xf>
    <xf numFmtId="0" fontId="21" fillId="0" borderId="2" xfId="174" applyFont="1" applyFill="1" applyBorder="1">
      <alignment vertical="center"/>
    </xf>
    <xf numFmtId="0" fontId="16" fillId="0" borderId="2" xfId="174" applyFont="1" applyFill="1" applyBorder="1">
      <alignment vertical="center"/>
    </xf>
    <xf numFmtId="0" fontId="16" fillId="0" borderId="2" xfId="174" applyFont="1" applyFill="1" applyBorder="1" applyAlignment="1">
      <alignment horizontal="left" vertical="center" indent="1"/>
    </xf>
    <xf numFmtId="0" fontId="16" fillId="0" borderId="2" xfId="0" applyFont="1" applyFill="1" applyBorder="1" applyAlignment="1">
      <alignment vertical="center"/>
    </xf>
    <xf numFmtId="0" fontId="21" fillId="0" borderId="2" xfId="0" applyFont="1" applyFill="1" applyBorder="1" applyAlignment="1">
      <alignment horizontal="center" vertical="center"/>
    </xf>
    <xf numFmtId="0" fontId="34" fillId="0" borderId="0" xfId="0" applyFont="1" applyAlignment="1">
      <alignment vertical="center" wrapText="1"/>
    </xf>
    <xf numFmtId="0" fontId="36" fillId="0" borderId="0" xfId="170" applyFont="1" applyFill="1">
      <alignment vertical="center"/>
    </xf>
    <xf numFmtId="0" fontId="37" fillId="0" borderId="0" xfId="170" applyFill="1">
      <alignment vertical="center"/>
    </xf>
    <xf numFmtId="0" fontId="37" fillId="0" borderId="0" xfId="170" applyFill="1" applyAlignment="1">
      <alignment horizontal="center" vertical="center"/>
    </xf>
    <xf numFmtId="0" fontId="17" fillId="0" borderId="0" xfId="170" applyFont="1" applyFill="1">
      <alignment vertical="center"/>
    </xf>
    <xf numFmtId="0" fontId="7" fillId="0" borderId="0" xfId="170" applyFont="1" applyFill="1" applyAlignment="1">
      <alignment horizontal="center" vertical="center"/>
    </xf>
    <xf numFmtId="0" fontId="37" fillId="0" borderId="0" xfId="170" applyFill="1" applyAlignment="1">
      <alignment horizontal="left" vertical="center" wrapText="1"/>
    </xf>
    <xf numFmtId="0" fontId="24" fillId="0" borderId="0" xfId="170" applyFont="1" applyFill="1" applyAlignment="1">
      <alignment horizontal="center" vertical="center"/>
    </xf>
    <xf numFmtId="0" fontId="20" fillId="0" borderId="2" xfId="170" applyFont="1" applyFill="1" applyBorder="1" applyAlignment="1">
      <alignment horizontal="center" vertical="center" wrapText="1"/>
    </xf>
    <xf numFmtId="177" fontId="21" fillId="0" borderId="2" xfId="133" applyNumberFormat="1" applyFont="1" applyFill="1" applyBorder="1" applyAlignment="1">
      <alignment horizontal="center" vertical="center" wrapText="1"/>
    </xf>
    <xf numFmtId="180" fontId="21" fillId="0" borderId="2" xfId="0" applyNumberFormat="1" applyFont="1" applyFill="1" applyBorder="1" applyAlignment="1">
      <alignment horizontal="center" vertical="center" wrapText="1"/>
    </xf>
    <xf numFmtId="49" fontId="21" fillId="0" borderId="2" xfId="93" applyNumberFormat="1" applyFont="1" applyFill="1" applyBorder="1" applyAlignment="1">
      <alignment horizontal="left" vertical="center" wrapText="1"/>
    </xf>
    <xf numFmtId="180" fontId="0" fillId="0" borderId="4" xfId="0" applyNumberFormat="1" applyFont="1" applyFill="1" applyBorder="1" applyAlignment="1" applyProtection="1">
      <alignment horizontal="center" vertical="center" wrapText="1"/>
    </xf>
    <xf numFmtId="49" fontId="16" fillId="0" borderId="2" xfId="93" applyNumberFormat="1" applyFont="1" applyFill="1" applyBorder="1" applyAlignment="1">
      <alignment horizontal="left" vertical="center" wrapText="1"/>
    </xf>
    <xf numFmtId="180" fontId="0" fillId="0" borderId="2" xfId="0" applyNumberFormat="1" applyFont="1" applyFill="1" applyBorder="1" applyAlignment="1" applyProtection="1">
      <alignment horizontal="center" vertical="center" wrapText="1"/>
    </xf>
    <xf numFmtId="180" fontId="0" fillId="0" borderId="5" xfId="0" applyNumberFormat="1" applyFont="1" applyFill="1" applyBorder="1" applyAlignment="1" applyProtection="1">
      <alignment horizontal="center" vertical="center" wrapText="1"/>
    </xf>
    <xf numFmtId="180" fontId="6" fillId="0" borderId="6" xfId="0" applyNumberFormat="1" applyFont="1" applyFill="1" applyBorder="1" applyAlignment="1">
      <alignment horizontal="center" vertical="center" wrapText="1"/>
    </xf>
    <xf numFmtId="0" fontId="37" fillId="0" borderId="2" xfId="170" applyFill="1" applyBorder="1" applyAlignment="1">
      <alignment horizontal="center" vertical="center"/>
    </xf>
    <xf numFmtId="0" fontId="32" fillId="0" borderId="0" xfId="170" applyFont="1" applyFill="1">
      <alignment vertical="center"/>
    </xf>
    <xf numFmtId="0" fontId="38" fillId="0" borderId="0" xfId="170" applyFont="1" applyFill="1">
      <alignment vertical="center"/>
    </xf>
    <xf numFmtId="0" fontId="39" fillId="0" borderId="0" xfId="170" applyFont="1" applyFill="1" applyAlignment="1">
      <alignment horizontal="center" vertical="center"/>
    </xf>
    <xf numFmtId="0" fontId="37" fillId="0" borderId="0" xfId="116" applyFill="1">
      <alignment vertical="center"/>
    </xf>
    <xf numFmtId="0" fontId="37" fillId="0" borderId="0" xfId="116" applyFill="1" applyAlignment="1">
      <alignment horizontal="center" vertical="center"/>
    </xf>
    <xf numFmtId="0" fontId="17" fillId="0" borderId="0" xfId="116" applyFont="1" applyFill="1">
      <alignment vertical="center"/>
    </xf>
    <xf numFmtId="0" fontId="7" fillId="0" borderId="0" xfId="116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20" fillId="0" borderId="2" xfId="116" applyFont="1" applyFill="1" applyBorder="1" applyAlignment="1">
      <alignment horizontal="center" vertical="center"/>
    </xf>
    <xf numFmtId="4" fontId="0" fillId="0" borderId="5" xfId="0" applyNumberFormat="1" applyFont="1" applyFill="1" applyBorder="1" applyAlignment="1" applyProtection="1">
      <alignment horizontal="center" vertical="center" wrapText="1"/>
    </xf>
    <xf numFmtId="180" fontId="16" fillId="0" borderId="2" xfId="0" applyNumberFormat="1" applyFont="1" applyFill="1" applyBorder="1" applyAlignment="1">
      <alignment horizontal="center" vertical="center" wrapText="1"/>
    </xf>
    <xf numFmtId="0" fontId="19" fillId="0" borderId="2" xfId="10" applyFont="1" applyFill="1" applyBorder="1" applyAlignment="1">
      <alignment horizontal="left" vertical="center"/>
    </xf>
    <xf numFmtId="4" fontId="0" fillId="0" borderId="2" xfId="0" applyNumberFormat="1" applyFont="1" applyFill="1" applyBorder="1" applyAlignment="1" applyProtection="1">
      <alignment horizontal="center" vertical="center" wrapText="1"/>
    </xf>
    <xf numFmtId="0" fontId="40" fillId="0" borderId="3" xfId="116" applyFont="1" applyFill="1" applyBorder="1" applyAlignment="1">
      <alignment horizontal="left" vertical="center" wrapText="1"/>
    </xf>
    <xf numFmtId="0" fontId="40" fillId="0" borderId="3" xfId="116" applyFont="1" applyFill="1" applyBorder="1" applyAlignment="1">
      <alignment horizontal="center" vertical="center" wrapText="1"/>
    </xf>
    <xf numFmtId="49" fontId="41" fillId="0" borderId="0" xfId="199" applyNumberFormat="1" applyFont="1" applyFill="1"/>
    <xf numFmtId="1" fontId="37" fillId="0" borderId="0" xfId="116" applyNumberFormat="1" applyFill="1">
      <alignment vertical="center"/>
    </xf>
    <xf numFmtId="1" fontId="32" fillId="0" borderId="0" xfId="116" applyNumberFormat="1" applyFont="1" applyFill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ill="1" applyAlignment="1">
      <alignment horizontal="center" vertical="center"/>
    </xf>
    <xf numFmtId="0" fontId="1" fillId="0" borderId="0" xfId="133" applyFont="1" applyFill="1"/>
    <xf numFmtId="176" fontId="0" fillId="0" borderId="0" xfId="133" applyNumberFormat="1" applyFill="1" applyAlignment="1">
      <alignment horizontal="center"/>
    </xf>
    <xf numFmtId="0" fontId="15" fillId="0" borderId="0" xfId="133" applyFont="1" applyFill="1" applyAlignment="1">
      <alignment horizontal="center" vertical="center"/>
    </xf>
    <xf numFmtId="0" fontId="1" fillId="0" borderId="0" xfId="133" applyFont="1" applyFill="1" applyAlignment="1">
      <alignment vertical="center"/>
    </xf>
    <xf numFmtId="0" fontId="10" fillId="0" borderId="2" xfId="133" applyFont="1" applyFill="1" applyBorder="1" applyAlignment="1">
      <alignment horizontal="center" vertical="center" wrapText="1"/>
    </xf>
    <xf numFmtId="176" fontId="10" fillId="0" borderId="2" xfId="133" applyNumberFormat="1" applyFont="1" applyFill="1" applyBorder="1" applyAlignment="1">
      <alignment horizontal="center" vertical="center" wrapText="1"/>
    </xf>
    <xf numFmtId="3" fontId="29" fillId="0" borderId="2" xfId="16" applyNumberFormat="1" applyFont="1" applyFill="1" applyBorder="1" applyAlignment="1" applyProtection="1">
      <alignment horizontal="left" vertical="center"/>
    </xf>
    <xf numFmtId="43" fontId="29" fillId="0" borderId="2" xfId="98" applyFont="1" applyFill="1" applyBorder="1" applyAlignment="1">
      <alignment horizontal="center" vertical="center" wrapText="1"/>
    </xf>
    <xf numFmtId="180" fontId="1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left" vertical="center" indent="2"/>
    </xf>
    <xf numFmtId="0" fontId="16" fillId="0" borderId="2" xfId="0" applyNumberFormat="1" applyFont="1" applyFill="1" applyBorder="1" applyAlignment="1" applyProtection="1">
      <alignment horizontal="left" vertical="center"/>
      <protection locked="0"/>
    </xf>
    <xf numFmtId="0" fontId="16" fillId="0" borderId="2" xfId="0" applyNumberFormat="1" applyFont="1" applyFill="1" applyBorder="1" applyAlignment="1" applyProtection="1">
      <alignment vertical="center"/>
      <protection locked="0"/>
    </xf>
    <xf numFmtId="43" fontId="29" fillId="0" borderId="2" xfId="98" applyNumberFormat="1" applyFont="1" applyFill="1" applyBorder="1" applyAlignment="1">
      <alignment horizontal="center" vertical="center" wrapText="1"/>
    </xf>
    <xf numFmtId="3" fontId="29" fillId="0" borderId="2" xfId="16" applyNumberFormat="1" applyFont="1" applyFill="1" applyBorder="1" applyAlignment="1" applyProtection="1">
      <alignment horizontal="left" vertical="center" indent="2"/>
    </xf>
    <xf numFmtId="3" fontId="29" fillId="0" borderId="2" xfId="192" applyNumberFormat="1" applyFont="1" applyFill="1" applyBorder="1" applyAlignment="1" applyProtection="1">
      <alignment vertical="center"/>
    </xf>
    <xf numFmtId="0" fontId="29" fillId="0" borderId="2" xfId="133" applyFont="1" applyFill="1" applyBorder="1" applyAlignment="1">
      <alignment horizontal="left" vertical="center" wrapText="1" indent="2"/>
    </xf>
    <xf numFmtId="43" fontId="29" fillId="0" borderId="2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 applyProtection="1">
      <alignment vertical="center"/>
      <protection locked="0"/>
    </xf>
    <xf numFmtId="0" fontId="0" fillId="0" borderId="2" xfId="133" applyFont="1" applyFill="1" applyBorder="1" applyAlignment="1">
      <alignment horizontal="left" vertical="center" wrapText="1" indent="2"/>
    </xf>
    <xf numFmtId="49" fontId="3" fillId="0" borderId="2" xfId="0" applyNumberFormat="1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10" fillId="0" borderId="2" xfId="35" applyFont="1" applyFill="1" applyBorder="1" applyAlignment="1">
      <alignment horizontal="center" vertical="center"/>
    </xf>
    <xf numFmtId="1" fontId="10" fillId="0" borderId="2" xfId="35" applyNumberFormat="1" applyFont="1" applyFill="1" applyBorder="1" applyAlignment="1" applyProtection="1">
      <alignment vertical="center"/>
      <protection locked="0"/>
    </xf>
    <xf numFmtId="1" fontId="29" fillId="0" borderId="2" xfId="35" applyNumberFormat="1" applyFont="1" applyFill="1" applyBorder="1" applyAlignment="1" applyProtection="1">
      <alignment horizontal="left" vertical="center"/>
      <protection locked="0"/>
    </xf>
    <xf numFmtId="43" fontId="16" fillId="0" borderId="2" xfId="98" applyFont="1" applyFill="1" applyBorder="1" applyAlignment="1">
      <alignment horizontal="center" vertical="center" wrapText="1"/>
    </xf>
    <xf numFmtId="1" fontId="29" fillId="0" borderId="2" xfId="35" applyNumberFormat="1" applyFont="1" applyFill="1" applyBorder="1" applyAlignment="1" applyProtection="1">
      <alignment vertical="center"/>
      <protection locked="0"/>
    </xf>
    <xf numFmtId="0" fontId="29" fillId="0" borderId="2" xfId="0" applyFont="1" applyFill="1" applyBorder="1" applyAlignment="1">
      <alignment vertical="center"/>
    </xf>
    <xf numFmtId="0" fontId="29" fillId="0" borderId="2" xfId="35" applyNumberFormat="1" applyFont="1" applyFill="1" applyBorder="1" applyAlignment="1" applyProtection="1">
      <alignment vertical="center"/>
      <protection locked="0"/>
    </xf>
    <xf numFmtId="0" fontId="29" fillId="0" borderId="2" xfId="35" applyFont="1" applyFill="1" applyBorder="1"/>
    <xf numFmtId="0" fontId="35" fillId="0" borderId="0" xfId="0" applyFont="1" applyFill="1" applyAlignment="1">
      <alignment horizontal="center" vertical="center" wrapText="1"/>
    </xf>
    <xf numFmtId="0" fontId="0" fillId="0" borderId="0" xfId="133" applyFill="1" applyAlignment="1">
      <alignment horizontal="center"/>
    </xf>
    <xf numFmtId="0" fontId="15" fillId="0" borderId="0" xfId="133" applyFont="1" applyFill="1" applyAlignment="1">
      <alignment horizontal="center"/>
    </xf>
    <xf numFmtId="0" fontId="21" fillId="0" borderId="7" xfId="133" applyFont="1" applyFill="1" applyBorder="1" applyAlignment="1">
      <alignment horizontal="center" vertical="center" wrapText="1"/>
    </xf>
    <xf numFmtId="0" fontId="20" fillId="0" borderId="7" xfId="47" applyFont="1" applyFill="1" applyBorder="1">
      <alignment vertical="center"/>
    </xf>
    <xf numFmtId="0" fontId="19" fillId="0" borderId="7" xfId="47" applyFont="1" applyFill="1" applyBorder="1">
      <alignment vertical="center"/>
    </xf>
    <xf numFmtId="0" fontId="4" fillId="0" borderId="7" xfId="133" applyFont="1" applyFill="1" applyBorder="1" applyAlignment="1">
      <alignment horizontal="center" vertical="center"/>
    </xf>
    <xf numFmtId="1" fontId="21" fillId="0" borderId="7" xfId="133" applyNumberFormat="1" applyFont="1" applyFill="1" applyBorder="1" applyAlignment="1" applyProtection="1">
      <alignment vertical="center"/>
      <protection locked="0"/>
    </xf>
    <xf numFmtId="1" fontId="16" fillId="0" borderId="7" xfId="133" applyNumberFormat="1" applyFont="1" applyFill="1" applyBorder="1" applyAlignment="1" applyProtection="1">
      <alignment horizontal="left" vertical="center"/>
      <protection locked="0"/>
    </xf>
    <xf numFmtId="1" fontId="16" fillId="0" borderId="7" xfId="133" applyNumberFormat="1" applyFont="1" applyFill="1" applyBorder="1" applyAlignment="1" applyProtection="1">
      <alignment horizontal="left" vertical="center" indent="1"/>
      <protection locked="0"/>
    </xf>
    <xf numFmtId="0" fontId="16" fillId="0" borderId="7" xfId="133" applyFont="1" applyFill="1" applyBorder="1" applyAlignment="1">
      <alignment horizontal="left" vertical="center"/>
    </xf>
    <xf numFmtId="1" fontId="16" fillId="0" borderId="7" xfId="133" applyNumberFormat="1" applyFont="1" applyFill="1" applyBorder="1" applyAlignment="1" applyProtection="1">
      <alignment vertical="center"/>
      <protection locked="0"/>
    </xf>
    <xf numFmtId="0" fontId="16" fillId="0" borderId="7" xfId="133" applyFont="1" applyFill="1" applyBorder="1" applyAlignment="1"/>
    <xf numFmtId="0" fontId="0" fillId="0" borderId="0" xfId="133" applyFont="1" applyFill="1"/>
    <xf numFmtId="0" fontId="0" fillId="0" borderId="0" xfId="133" applyFill="1"/>
    <xf numFmtId="0" fontId="32" fillId="0" borderId="0" xfId="0" applyFont="1" applyFill="1" applyAlignment="1">
      <alignment vertical="center"/>
    </xf>
    <xf numFmtId="0" fontId="1" fillId="0" borderId="0" xfId="133" applyFont="1"/>
    <xf numFmtId="0" fontId="0" fillId="0" borderId="0" xfId="133" applyAlignment="1">
      <alignment horizontal="center"/>
    </xf>
    <xf numFmtId="0" fontId="31" fillId="0" borderId="0" xfId="0" applyFont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43" fontId="0" fillId="0" borderId="8" xfId="98" applyFont="1" applyFill="1" applyBorder="1" applyAlignment="1" applyProtection="1">
      <alignment horizontal="center" vertical="center" wrapText="1"/>
    </xf>
    <xf numFmtId="3" fontId="42" fillId="0" borderId="2" xfId="16" applyNumberFormat="1" applyFont="1" applyFill="1" applyBorder="1" applyAlignment="1" applyProtection="1">
      <alignment vertical="center"/>
    </xf>
    <xf numFmtId="0" fontId="29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vertical="center"/>
    </xf>
    <xf numFmtId="43" fontId="29" fillId="0" borderId="2" xfId="98" applyFont="1" applyFill="1" applyBorder="1" applyAlignment="1">
      <alignment horizontal="center"/>
    </xf>
    <xf numFmtId="1" fontId="29" fillId="2" borderId="2" xfId="35" applyNumberFormat="1" applyFont="1" applyFill="1" applyBorder="1" applyAlignment="1" applyProtection="1">
      <alignment horizontal="left" vertical="center"/>
      <protection locked="0"/>
    </xf>
    <xf numFmtId="0" fontId="29" fillId="2" borderId="2" xfId="35" applyNumberFormat="1" applyFont="1" applyFill="1" applyBorder="1" applyAlignment="1" applyProtection="1">
      <alignment vertical="center"/>
      <protection locked="0"/>
    </xf>
    <xf numFmtId="43" fontId="3" fillId="0" borderId="2" xfId="98" applyFont="1" applyFill="1" applyBorder="1" applyAlignment="1">
      <alignment horizontal="center" vertical="center" wrapText="1"/>
    </xf>
    <xf numFmtId="0" fontId="1" fillId="0" borderId="0" xfId="219" applyFont="1" applyAlignment="1">
      <alignment vertical="top"/>
    </xf>
    <xf numFmtId="0" fontId="43" fillId="0" borderId="0" xfId="219" applyFont="1">
      <alignment vertical="center"/>
    </xf>
    <xf numFmtId="0" fontId="44" fillId="0" borderId="0" xfId="200">
      <alignment vertical="center"/>
    </xf>
    <xf numFmtId="0" fontId="0" fillId="0" borderId="0" xfId="219" applyFont="1">
      <alignment vertical="center"/>
    </xf>
    <xf numFmtId="0" fontId="45" fillId="0" borderId="0" xfId="200" applyFont="1">
      <alignment vertical="center"/>
    </xf>
    <xf numFmtId="0" fontId="46" fillId="0" borderId="0" xfId="200" applyFont="1" applyAlignment="1">
      <alignment horizontal="center" vertical="center"/>
    </xf>
    <xf numFmtId="49" fontId="47" fillId="0" borderId="0" xfId="200" applyNumberFormat="1" applyFont="1" applyAlignment="1">
      <alignment horizontal="right" vertical="center"/>
    </xf>
    <xf numFmtId="0" fontId="47" fillId="0" borderId="0" xfId="200" applyFont="1" applyAlignment="1">
      <alignment horizontal="justify" vertical="center"/>
    </xf>
    <xf numFmtId="0" fontId="48" fillId="0" borderId="0" xfId="219" applyFont="1" applyFill="1">
      <alignment vertical="center"/>
    </xf>
  </cellXfs>
  <cellStyles count="222">
    <cellStyle name="常规" xfId="0" builtinId="0"/>
    <cellStyle name="强调文字颜色 3 2 5" xfId="1"/>
    <cellStyle name="Total 2" xfId="2"/>
    <cellStyle name="烹拳_laroux" xfId="3"/>
    <cellStyle name="千分位[0]_BT (2)" xfId="4"/>
    <cellStyle name="Total" xfId="5"/>
    <cellStyle name="常规 63" xfId="6"/>
    <cellStyle name="常规 107" xfId="7"/>
    <cellStyle name="表标题 2 3 6 3" xfId="8"/>
    <cellStyle name="未定义" xfId="9"/>
    <cellStyle name="常规 10 5" xfId="10"/>
    <cellStyle name="20% - 强调文字颜色 3 2 4 2 2" xfId="11"/>
    <cellStyle name="60% - 着色 3 2" xfId="12"/>
    <cellStyle name="常规 64" xfId="13"/>
    <cellStyle name="常规 59" xfId="14"/>
    <cellStyle name="Normal_#10-Headcount" xfId="15"/>
    <cellStyle name="常规 51" xfId="16"/>
    <cellStyle name="常规 4 2" xfId="17"/>
    <cellStyle name="60% - 强调文字颜色 2 2 4 3" xfId="18"/>
    <cellStyle name="标题 3 8" xfId="19"/>
    <cellStyle name="HEADING2 2" xfId="20"/>
    <cellStyle name="常规 55" xfId="21"/>
    <cellStyle name="HEADING2" xfId="22"/>
    <cellStyle name="HEADING1 2" xfId="23"/>
    <cellStyle name="常规 11 2 3 2" xfId="24"/>
    <cellStyle name="强调文字颜色 1 3 3 2 2" xfId="25"/>
    <cellStyle name="标题 6" xfId="26"/>
    <cellStyle name="Currency_1995" xfId="27"/>
    <cellStyle name="comma zerodec" xfId="28"/>
    <cellStyle name="普通_97-917" xfId="29"/>
    <cellStyle name="百分比 5 2 2 3" xfId="30"/>
    <cellStyle name="60% - 强调文字颜色 3 2 4 3" xfId="31"/>
    <cellStyle name="霓付_laroux" xfId="32"/>
    <cellStyle name="标题 2 2 2" xfId="33"/>
    <cellStyle name="Norma,_laroux_4_营业在建 (2)_E21" xfId="34"/>
    <cellStyle name="常规 50" xfId="35"/>
    <cellStyle name="常规 62" xfId="36"/>
    <cellStyle name="汇总 2 2 3" xfId="37"/>
    <cellStyle name="标题 1 2 4" xfId="38"/>
    <cellStyle name="后继超级链接 3 2" xfId="39"/>
    <cellStyle name="百分比 4 2 4" xfId="40"/>
    <cellStyle name="Date 2" xfId="41"/>
    <cellStyle name="常规 70" xfId="42"/>
    <cellStyle name="常规 65" xfId="43"/>
    <cellStyle name="Calc Currency (0)" xfId="44"/>
    <cellStyle name="60% - 强调文字颜色 5 3 2 2" xfId="45"/>
    <cellStyle name="标题 4 2" xfId="46"/>
    <cellStyle name="常规 10" xfId="47"/>
    <cellStyle name="超级链接 4" xfId="48"/>
    <cellStyle name="差_F00DC810C49E00C2E0430A3413167AE0" xfId="49"/>
    <cellStyle name="20% - 强调文字颜色 1 2 2 2_2015财政决算公开" xfId="50"/>
    <cellStyle name="20% - 强调文字颜色 4 5 2 3" xfId="51"/>
    <cellStyle name="计算 2 3 3" xfId="52"/>
    <cellStyle name="标题 1" xfId="53" builtinId="16"/>
    <cellStyle name="货币[0] 3" xfId="54"/>
    <cellStyle name="解释性文本 3 3" xfId="55"/>
    <cellStyle name="20% - 强调文字颜色 3 8" xfId="56"/>
    <cellStyle name="20% - 强调文字颜色 2 4 2" xfId="57"/>
    <cellStyle name="百分比" xfId="58" builtinId="5"/>
    <cellStyle name="Dollar (zero dec) 2" xfId="59"/>
    <cellStyle name="强调文字颜色 4 2 3 2 3" xfId="60"/>
    <cellStyle name="40% - 强调文字颜色 6 3 3_2015财政决算公开" xfId="61"/>
    <cellStyle name="常规_2007年云南省向人大报送政府收支预算表格式编制过程表" xfId="62"/>
    <cellStyle name="40% - 强调文字颜色 3" xfId="63" builtinId="39"/>
    <cellStyle name="百分比 2" xfId="64"/>
    <cellStyle name="40% - 强调文字颜色 1 6_2015财政决算公开" xfId="65"/>
    <cellStyle name="20% - 强调文字颜色 2 2 3_2015财政决算公开" xfId="66"/>
    <cellStyle name="常规 7 2 2 3" xfId="67"/>
    <cellStyle name="常规 11 5" xfId="68"/>
    <cellStyle name="计算" xfId="69" builtinId="22"/>
    <cellStyle name="小数 4" xfId="70"/>
    <cellStyle name="标题 1 5 2" xfId="71"/>
    <cellStyle name="40% - 强调文字颜色 2 2 3 2 2" xfId="72"/>
    <cellStyle name="no dec 2" xfId="73"/>
    <cellStyle name="常规 61" xfId="74"/>
    <cellStyle name="40% - 强调文字颜色 6" xfId="75" builtinId="51"/>
    <cellStyle name="标题 1 8" xfId="76"/>
    <cellStyle name="百分比 5" xfId="77"/>
    <cellStyle name="20% - 强调文字颜色 6" xfId="78" builtinId="50"/>
    <cellStyle name="强调文字颜色 6" xfId="79" builtinId="49"/>
    <cellStyle name="?鹎%U龡&amp;H齲_x0001_C铣_x0014__x0007__x0001__x0001_ 2" xfId="80"/>
    <cellStyle name="数字" xfId="81"/>
    <cellStyle name="40% - 强调文字颜色 5" xfId="82" builtinId="47"/>
    <cellStyle name="Currency [0]" xfId="83"/>
    <cellStyle name="40% - 强调文字颜色 3 3 3 2" xfId="84"/>
    <cellStyle name="常规 33 3" xfId="85"/>
    <cellStyle name="差 2 3 2" xfId="86"/>
    <cellStyle name="标题 5 3 3" xfId="87"/>
    <cellStyle name="常规 11 2" xfId="88"/>
    <cellStyle name="20% - 强调文字颜色 5" xfId="89" builtinId="46"/>
    <cellStyle name="强调文字颜色 5" xfId="90" builtinId="45"/>
    <cellStyle name="输出" xfId="91" builtinId="21"/>
    <cellStyle name="解释性文本" xfId="92" builtinId="53"/>
    <cellStyle name="常规 76" xfId="93"/>
    <cellStyle name="汇总 6" xfId="94"/>
    <cellStyle name="60% - 强调文字颜色 3 3 2 2 3" xfId="95"/>
    <cellStyle name="表标题 2 2 2" xfId="96"/>
    <cellStyle name="20% - 强调文字颜色 1" xfId="97" builtinId="30"/>
    <cellStyle name="千位分隔" xfId="98" builtinId="3"/>
    <cellStyle name="标题 2" xfId="99" builtinId="17"/>
    <cellStyle name="60% - 强调文字颜色 4" xfId="100" builtinId="44"/>
    <cellStyle name="标题 4 8" xfId="101"/>
    <cellStyle name="20% - 强调文字颜色 2" xfId="102" builtinId="34"/>
    <cellStyle name="no dec" xfId="103"/>
    <cellStyle name="60% - 强调文字颜色 5" xfId="104" builtinId="48"/>
    <cellStyle name="输入" xfId="105" builtinId="20"/>
    <cellStyle name="超链接" xfId="106" builtinId="8"/>
    <cellStyle name="40% - 强调文字颜色 3 7 2" xfId="107"/>
    <cellStyle name="60% - 强调文字颜色 6" xfId="108" builtinId="52"/>
    <cellStyle name="60% - 强调文字颜色 5 2 3 5" xfId="109"/>
    <cellStyle name="20% - 强调文字颜色 3" xfId="110" builtinId="38"/>
    <cellStyle name="货币" xfId="111" builtinId="4"/>
    <cellStyle name="差" xfId="112" builtinId="27"/>
    <cellStyle name="20% - 强调文字颜色 4" xfId="113" builtinId="42"/>
    <cellStyle name="计算 2 2 4" xfId="114"/>
    <cellStyle name="千位分隔 2 2 2 5 2" xfId="115"/>
    <cellStyle name="常规 14 6" xfId="116"/>
    <cellStyle name="标题 3" xfId="117" builtinId="18"/>
    <cellStyle name="已访问的超链接" xfId="118" builtinId="9"/>
    <cellStyle name="输入 2 2 2 3" xfId="119"/>
    <cellStyle name="警告文本 2 3" xfId="120"/>
    <cellStyle name="60% - 强调文字颜色 2 3" xfId="121"/>
    <cellStyle name="HEADING1" xfId="122"/>
    <cellStyle name="链接单元格" xfId="123" builtinId="24"/>
    <cellStyle name="60% - 强调文字颜色 1" xfId="124" builtinId="32"/>
    <cellStyle name="常规 2 2 2 2_2015财政决算公开" xfId="125"/>
    <cellStyle name="60% - 强调文字颜色 3" xfId="126" builtinId="40"/>
    <cellStyle name="千位分隔 2 2 4 5" xfId="127"/>
    <cellStyle name="Header1" xfId="128"/>
    <cellStyle name="40% - 强调文字颜色 4" xfId="129" builtinId="43"/>
    <cellStyle name="标题" xfId="130" builtinId="15"/>
    <cellStyle name="好" xfId="131" builtinId="26"/>
    <cellStyle name="常规 54" xfId="132"/>
    <cellStyle name="常规 49" xfId="133"/>
    <cellStyle name="标题 3 2 3 2 2" xfId="134"/>
    <cellStyle name="标题 4" xfId="135" builtinId="19"/>
    <cellStyle name="Comma_1995" xfId="136"/>
    <cellStyle name="强调文字颜色 1" xfId="137" builtinId="29"/>
    <cellStyle name="适中" xfId="138" builtinId="28"/>
    <cellStyle name="常规 12 2" xfId="139"/>
    <cellStyle name="20% - 强调文字颜色 1 2_2015财政决算公开" xfId="140"/>
    <cellStyle name="强调文字颜色 6 3 5" xfId="141"/>
    <cellStyle name="40% - 强调文字颜色 1" xfId="142" builtinId="31"/>
    <cellStyle name="60% - 强调文字颜色 6 2_2015财政决算公开" xfId="143"/>
    <cellStyle name="60% - 强调文字颜色 2" xfId="144" builtinId="36"/>
    <cellStyle name="标题 4 6" xfId="145"/>
    <cellStyle name="标题 10" xfId="146"/>
    <cellStyle name="烹拳 [0]_laroux" xfId="147"/>
    <cellStyle name="40% - 强调文字颜色 2" xfId="148" builtinId="35"/>
    <cellStyle name="常规 13" xfId="149"/>
    <cellStyle name="强调文字颜色 3" xfId="150" builtinId="37"/>
    <cellStyle name="着色 4 2" xfId="151"/>
    <cellStyle name="好_F00DC810C49E00C2E0430A3413167AE0" xfId="152"/>
    <cellStyle name="20% - 强调文字颜色 5 5 2 2 2" xfId="153"/>
    <cellStyle name="60% - 强调文字颜色 6 5 2" xfId="154"/>
    <cellStyle name="检查单元格" xfId="155" builtinId="23"/>
    <cellStyle name="标题 5 3 4" xfId="156"/>
    <cellStyle name="60% - 着色 6 2" xfId="157"/>
    <cellStyle name="货币 2 3 3 3" xfId="158"/>
    <cellStyle name="60% - 强调文字颜色 4 2 4 3" xfId="159"/>
    <cellStyle name="注释 2 4 3" xfId="160"/>
    <cellStyle name="货币 2 3 3 3 2" xfId="161"/>
    <cellStyle name="标题 2 2 4" xfId="162"/>
    <cellStyle name="检查单元格 3 2 2 2" xfId="163"/>
    <cellStyle name="40% - 强调文字颜色 5 3 2 3 2" xfId="164"/>
    <cellStyle name="检查单元格 2 3 2 2" xfId="165"/>
    <cellStyle name="60% - 强调文字颜色 4 4 3 2" xfId="166"/>
    <cellStyle name="强调文字颜色 2 2 3 3 2" xfId="167"/>
    <cellStyle name="60% - 着色 2 2" xfId="168"/>
    <cellStyle name="强调文字颜色 4" xfId="169" builtinId="41"/>
    <cellStyle name="常规 14" xfId="170"/>
    <cellStyle name="链接单元格 3 2 3" xfId="171"/>
    <cellStyle name="Date" xfId="172"/>
    <cellStyle name="常规 67" xfId="173"/>
    <cellStyle name="常规 72" xfId="174"/>
    <cellStyle name="汇总" xfId="175" builtinId="25"/>
    <cellStyle name="Comma [0] 2" xfId="176"/>
    <cellStyle name="霓付 [0]_laroux" xfId="177"/>
    <cellStyle name="Calc Currency (0) 2" xfId="178"/>
    <cellStyle name="Fixed 2" xfId="179"/>
    <cellStyle name="Currency [0] 2" xfId="180"/>
    <cellStyle name="常规 4 2 2 2 5 2" xfId="181"/>
    <cellStyle name="强调文字颜色 6 2 5" xfId="182"/>
    <cellStyle name="着色 3 2" xfId="183"/>
    <cellStyle name="常规 33" xfId="184"/>
    <cellStyle name="标题 3 2 2 2 2" xfId="185"/>
    <cellStyle name="60% - 强调文字颜色 1 3 5" xfId="186"/>
    <cellStyle name="60% - 着色 1 2" xfId="187"/>
    <cellStyle name="Dollar (zero dec)" xfId="188"/>
    <cellStyle name="输出 2 3 2 3" xfId="189"/>
    <cellStyle name="强调文字颜色 2 2 2 3" xfId="190"/>
    <cellStyle name="60% - 着色 4 2" xfId="191"/>
    <cellStyle name="常规 51 2" xfId="192"/>
    <cellStyle name="注释" xfId="193" builtinId="10"/>
    <cellStyle name="千位[0]_，" xfId="194"/>
    <cellStyle name="Currency1" xfId="195"/>
    <cellStyle name="好 4 2 2 2" xfId="196"/>
    <cellStyle name="千分位_97-917" xfId="197"/>
    <cellStyle name="常规 69" xfId="198"/>
    <cellStyle name="常规 75" xfId="199"/>
    <cellStyle name="常规 80" xfId="200"/>
    <cellStyle name="注释 2 2 2 3" xfId="201"/>
    <cellStyle name="货币[0]" xfId="202" builtinId="7"/>
    <cellStyle name="常规 66" xfId="203"/>
    <cellStyle name="常规 71" xfId="204"/>
    <cellStyle name="输出 2 3 4" xfId="205"/>
    <cellStyle name="标题 2 8" xfId="206"/>
    <cellStyle name="强调文字颜色 2" xfId="207" builtinId="33"/>
    <cellStyle name="钎霖_laroux" xfId="208"/>
    <cellStyle name="Header2" xfId="209"/>
    <cellStyle name="常规 53" xfId="210"/>
    <cellStyle name="comma zerodec 2" xfId="211"/>
    <cellStyle name="适中 3 2 2 2 2" xfId="212"/>
    <cellStyle name="标题 5 3 2 2 2" xfId="213"/>
    <cellStyle name="警告文本" xfId="214" builtinId="11"/>
    <cellStyle name="未定义 2" xfId="215"/>
    <cellStyle name="Fixed" xfId="216"/>
    <cellStyle name="Percent_laroux" xfId="217"/>
    <cellStyle name="千位分隔[0]" xfId="218" builtinId="6"/>
    <cellStyle name="常规_2006年预算表" xfId="219"/>
    <cellStyle name="千位分隔 10" xfId="220"/>
    <cellStyle name="Currency1 2" xfId="221"/>
  </cellStyles>
  <dxfs count="2">
    <dxf>
      <font>
        <b val="1"/>
        <i val="0"/>
      </font>
    </dxf>
    <dxf>
      <font>
        <b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5" Type="http://schemas.openxmlformats.org/officeDocument/2006/relationships/sharedStrings" Target="sharedStrings.xml"/><Relationship Id="rId34" Type="http://schemas.openxmlformats.org/officeDocument/2006/relationships/styles" Target="styles.xml"/><Relationship Id="rId33" Type="http://schemas.openxmlformats.org/officeDocument/2006/relationships/theme" Target="theme/theme1.xml"/><Relationship Id="rId32" Type="http://schemas.openxmlformats.org/officeDocument/2006/relationships/externalLink" Target="externalLinks/externalLink4.xml"/><Relationship Id="rId31" Type="http://schemas.openxmlformats.org/officeDocument/2006/relationships/externalLink" Target="externalLinks/externalLink3.xml"/><Relationship Id="rId30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1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lenovo/smbmounts/smb-share:server=10.52.230.8,share=&#20844;&#20849;/&#20154;&#31192;&#32929;/&#32599;&#28904;/2026&#20449;&#24687;&#20844;&#24320;/2025&#24180;&#39044;&#31639;&#20844;&#24320;&#65288;&#26367;&#25442;&#38468;&#20214;1&#65289;//media/lenovo/smbmounts/smb-share:server=10.52.230.8,share=&#20844;&#20849;/&#39044;&#31639;&#32929;/2026&#24180;&#25919;&#24220;&#39044;&#31639;&#20844;&#24320;/2025&#24180;&#39044;&#31639;&#20844;&#24320;&#65288;&#20844;&#24320;&#29256;&#65289;//10.52.0.117/Budgetserver/&#39044;&#31639;&#21496;/BY/YS3/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lenovo/smbmounts/smb-share:server=10.52.230.8,share=&#20844;&#20849;/&#20154;&#31192;&#32929;/&#32599;&#28904;/2026&#20449;&#24687;&#20844;&#24320;/2025&#24180;&#39044;&#31639;&#20844;&#24320;&#65288;&#26367;&#25442;&#38468;&#20214;1&#65289;//media/lenovo/smbmounts/smb-share:server=10.52.230.8,share=&#20844;&#20849;/&#39044;&#31639;&#32929;/2026&#24180;&#25919;&#24220;&#39044;&#31639;&#20844;&#24320;/2025&#24180;&#39044;&#31639;&#20844;&#24320;&#65288;&#20844;&#24320;&#29256;&#65289;//10.52.0.117/DBSERVER/&#39044;&#31639;&#21496;/&#20849;&#20139;&#25968;&#25454;/&#21382;&#24180;&#20915;&#31639;/1996&#24180;/1996&#24180;&#30465;&#25253;&#20915;&#31639;/2021&#28246;&#21271;&#3046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lenovo/smbmounts/smb-share:server=10.52.230.8,share=&#20844;&#20849;/&#20154;&#31192;&#32929;/&#32599;&#28904;/2026&#20449;&#24687;&#20844;&#24320;/2025&#24180;&#39044;&#31639;&#20844;&#24320;&#65288;&#26367;&#25442;&#38468;&#20214;1&#65289;//home/lyadmin/Desktop/10.52.0.117/Budgetserver/&#39044;&#31639;&#21496;/BY/YS3/97&#20915;&#31639;&#21306;&#21439;&#26368;&#21518;&#27719;&#246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lenovo/smbmounts/smb-share:server=10.52.230.8,share=&#20844;&#20849;/&#20154;&#31192;&#32929;/&#32599;&#28904;/2026&#20449;&#24687;&#20844;&#24320;/2025&#24180;&#39044;&#31639;&#20844;&#24320;&#65288;&#26367;&#25442;&#38468;&#20214;1&#65289;//home/lyadmin/Desktop/10.52.0.117/DBSERVER/&#39044;&#31639;&#21496;/&#20849;&#20139;&#25968;&#25454;/&#21382;&#24180;&#20915;&#31639;/1996&#24180;/1996&#24180;&#30465;&#25253;&#20915;&#31639;/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5f_x005f_x005f_x0000__x005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tabSelected="1" workbookViewId="0">
      <selection activeCell="A2" sqref="A2:B2"/>
    </sheetView>
  </sheetViews>
  <sheetFormatPr defaultColWidth="9" defaultRowHeight="15.75"/>
  <cols>
    <col min="1" max="1" width="10" style="306" customWidth="1"/>
    <col min="2" max="2" width="71" style="306" customWidth="1"/>
    <col min="3" max="3" width="9" style="306"/>
    <col min="4" max="8" width="9" style="307"/>
    <col min="9" max="9" width="58.625" style="307" customWidth="1"/>
    <col min="10" max="16384" width="9" style="307"/>
  </cols>
  <sheetData>
    <row r="1" ht="20.25" customHeight="1" spans="1:1">
      <c r="A1" s="308" t="s">
        <v>0</v>
      </c>
    </row>
    <row r="2" s="304" customFormat="1" ht="24" spans="1:3">
      <c r="A2" s="309" t="s">
        <v>1</v>
      </c>
      <c r="B2" s="309"/>
      <c r="C2" s="306"/>
    </row>
    <row r="4" ht="25.15" customHeight="1" spans="1:2">
      <c r="A4" s="310" t="s">
        <v>2</v>
      </c>
      <c r="B4" s="311" t="s">
        <v>3</v>
      </c>
    </row>
    <row r="5" s="305" customFormat="1" ht="25.15" customHeight="1" spans="1:3">
      <c r="A5" s="310" t="s">
        <v>4</v>
      </c>
      <c r="B5" s="311" t="s">
        <v>5</v>
      </c>
      <c r="C5" s="306"/>
    </row>
    <row r="6" s="305" customFormat="1" ht="25.15" customHeight="1" spans="1:3">
      <c r="A6" s="310" t="s">
        <v>6</v>
      </c>
      <c r="B6" s="311" t="s">
        <v>7</v>
      </c>
      <c r="C6" s="306"/>
    </row>
    <row r="7" s="305" customFormat="1" ht="25.15" customHeight="1" spans="1:3">
      <c r="A7" s="310" t="s">
        <v>8</v>
      </c>
      <c r="B7" s="311" t="s">
        <v>9</v>
      </c>
      <c r="C7" s="306"/>
    </row>
    <row r="8" s="305" customFormat="1" ht="25.15" customHeight="1" spans="1:3">
      <c r="A8" s="310" t="s">
        <v>10</v>
      </c>
      <c r="B8" s="311" t="s">
        <v>11</v>
      </c>
      <c r="C8" s="306"/>
    </row>
    <row r="9" s="305" customFormat="1" ht="25.15" customHeight="1" spans="1:3">
      <c r="A9" s="310" t="s">
        <v>12</v>
      </c>
      <c r="B9" s="311" t="s">
        <v>13</v>
      </c>
      <c r="C9" s="306"/>
    </row>
    <row r="10" s="305" customFormat="1" ht="25.15" customHeight="1" spans="1:3">
      <c r="A10" s="310" t="s">
        <v>14</v>
      </c>
      <c r="B10" s="311" t="s">
        <v>15</v>
      </c>
      <c r="C10" s="306"/>
    </row>
    <row r="11" s="305" customFormat="1" ht="25.15" customHeight="1" spans="1:3">
      <c r="A11" s="310" t="s">
        <v>16</v>
      </c>
      <c r="B11" s="311" t="s">
        <v>17</v>
      </c>
      <c r="C11" s="306"/>
    </row>
    <row r="12" s="305" customFormat="1" ht="25.15" customHeight="1" spans="1:3">
      <c r="A12" s="310" t="s">
        <v>18</v>
      </c>
      <c r="B12" s="311" t="s">
        <v>19</v>
      </c>
      <c r="C12" s="306"/>
    </row>
    <row r="13" s="305" customFormat="1" ht="25.15" customHeight="1" spans="1:3">
      <c r="A13" s="310" t="s">
        <v>20</v>
      </c>
      <c r="B13" s="311" t="s">
        <v>21</v>
      </c>
      <c r="C13" s="306"/>
    </row>
    <row r="14" s="305" customFormat="1" ht="25.15" customHeight="1" spans="1:3">
      <c r="A14" s="310" t="s">
        <v>22</v>
      </c>
      <c r="B14" s="311" t="s">
        <v>23</v>
      </c>
      <c r="C14" s="306"/>
    </row>
    <row r="15" s="305" customFormat="1" ht="25.15" customHeight="1" spans="1:3">
      <c r="A15" s="310" t="s">
        <v>24</v>
      </c>
      <c r="B15" s="311" t="s">
        <v>25</v>
      </c>
      <c r="C15" s="306"/>
    </row>
    <row r="16" s="305" customFormat="1" ht="25.15" customHeight="1" spans="1:3">
      <c r="A16" s="310" t="s">
        <v>26</v>
      </c>
      <c r="B16" s="311" t="s">
        <v>27</v>
      </c>
      <c r="C16" s="306"/>
    </row>
    <row r="17" s="305" customFormat="1" ht="25.15" customHeight="1" spans="1:3">
      <c r="A17" s="310" t="s">
        <v>28</v>
      </c>
      <c r="B17" s="311" t="s">
        <v>29</v>
      </c>
      <c r="C17" s="306"/>
    </row>
    <row r="18" s="305" customFormat="1" ht="25.15" customHeight="1" spans="1:3">
      <c r="A18" s="310" t="s">
        <v>30</v>
      </c>
      <c r="B18" s="311" t="s">
        <v>31</v>
      </c>
      <c r="C18" s="306"/>
    </row>
    <row r="19" s="305" customFormat="1" ht="25.15" customHeight="1" spans="1:3">
      <c r="A19" s="310" t="s">
        <v>32</v>
      </c>
      <c r="B19" s="311" t="s">
        <v>33</v>
      </c>
      <c r="C19" s="306"/>
    </row>
    <row r="20" s="305" customFormat="1" ht="25.15" customHeight="1" spans="1:3">
      <c r="A20" s="310" t="s">
        <v>34</v>
      </c>
      <c r="B20" s="311" t="s">
        <v>35</v>
      </c>
      <c r="C20" s="306"/>
    </row>
    <row r="21" s="305" customFormat="1" ht="25.15" customHeight="1" spans="1:3">
      <c r="A21" s="310" t="s">
        <v>36</v>
      </c>
      <c r="B21" s="311" t="s">
        <v>37</v>
      </c>
      <c r="C21" s="306"/>
    </row>
    <row r="22" s="305" customFormat="1" ht="25.15" customHeight="1" spans="1:3">
      <c r="A22" s="310" t="s">
        <v>38</v>
      </c>
      <c r="B22" s="311" t="s">
        <v>39</v>
      </c>
      <c r="C22" s="306"/>
    </row>
    <row r="23" s="305" customFormat="1" ht="25.15" customHeight="1" spans="1:3">
      <c r="A23" s="310" t="s">
        <v>40</v>
      </c>
      <c r="B23" s="311" t="s">
        <v>41</v>
      </c>
      <c r="C23" s="306"/>
    </row>
    <row r="24" s="305" customFormat="1" ht="25.15" customHeight="1" spans="1:3">
      <c r="A24" s="310" t="s">
        <v>42</v>
      </c>
      <c r="B24" s="311" t="s">
        <v>43</v>
      </c>
      <c r="C24" s="306"/>
    </row>
    <row r="25" s="305" customFormat="1" ht="25.15" customHeight="1" spans="1:3">
      <c r="A25" s="310" t="s">
        <v>44</v>
      </c>
      <c r="B25" s="311" t="s">
        <v>45</v>
      </c>
      <c r="C25" s="306"/>
    </row>
    <row r="26" s="305" customFormat="1" ht="25.15" customHeight="1" spans="1:3">
      <c r="A26" s="310" t="s">
        <v>46</v>
      </c>
      <c r="B26" s="311" t="s">
        <v>47</v>
      </c>
      <c r="C26" s="306"/>
    </row>
    <row r="27" ht="25.15" customHeight="1" spans="1:9">
      <c r="A27" s="310" t="s">
        <v>48</v>
      </c>
      <c r="B27" s="311" t="s">
        <v>49</v>
      </c>
      <c r="H27" s="312"/>
      <c r="I27" s="312"/>
    </row>
    <row r="28" ht="25.15" customHeight="1" spans="1:9">
      <c r="A28" s="310" t="s">
        <v>50</v>
      </c>
      <c r="B28" s="311" t="s">
        <v>51</v>
      </c>
      <c r="H28" s="312"/>
      <c r="I28" s="312"/>
    </row>
    <row r="29" ht="25.15" customHeight="1" spans="1:9">
      <c r="A29" s="310" t="s">
        <v>52</v>
      </c>
      <c r="B29" s="311" t="s">
        <v>53</v>
      </c>
      <c r="H29" s="312"/>
      <c r="I29" s="312"/>
    </row>
    <row r="30" ht="25.15" customHeight="1" spans="1:9">
      <c r="A30" s="310" t="s">
        <v>54</v>
      </c>
      <c r="B30" s="311" t="s">
        <v>55</v>
      </c>
      <c r="H30" s="312"/>
      <c r="I30" s="312"/>
    </row>
    <row r="31" ht="25.15" customHeight="1" spans="1:9">
      <c r="A31" s="310"/>
      <c r="H31" s="312"/>
      <c r="I31" s="312"/>
    </row>
    <row r="32" ht="25.15" customHeight="1" spans="8:9">
      <c r="H32" s="312"/>
      <c r="I32" s="312"/>
    </row>
    <row r="33" ht="25.15" customHeight="1" spans="8:9">
      <c r="H33" s="312"/>
      <c r="I33" s="312"/>
    </row>
  </sheetData>
  <mergeCells count="1">
    <mergeCell ref="A2:B2"/>
  </mergeCells>
  <printOptions horizontalCentered="1"/>
  <pageMargins left="0.511811023622047" right="0.511811023622047" top="0.551181102362205" bottom="0.551181102362205" header="0.31496062992126" footer="0.31496062992126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0"/>
  <sheetViews>
    <sheetView workbookViewId="0">
      <pane ySplit="4" topLeftCell="A5" activePane="bottomLeft" state="frozen"/>
      <selection/>
      <selection pane="bottomLeft" activeCell="B1" sqref="B1"/>
    </sheetView>
  </sheetViews>
  <sheetFormatPr defaultColWidth="9" defaultRowHeight="15.75" outlineLevelCol="6"/>
  <cols>
    <col min="1" max="1" width="44.625" style="109" customWidth="1"/>
    <col min="2" max="2" width="13.625" style="129" customWidth="1"/>
    <col min="3" max="3" width="14" style="129" customWidth="1"/>
    <col min="4" max="4" width="15.125" style="129" customWidth="1"/>
    <col min="5" max="16384" width="9" style="109"/>
  </cols>
  <sheetData>
    <row r="1" ht="18" customHeight="1" spans="1:2">
      <c r="A1" s="246" t="s">
        <v>56</v>
      </c>
      <c r="B1" s="277"/>
    </row>
    <row r="2" ht="21" spans="1:4">
      <c r="A2" s="278" t="s">
        <v>3</v>
      </c>
      <c r="B2" s="278"/>
      <c r="C2" s="278"/>
      <c r="D2" s="278"/>
    </row>
    <row r="3" spans="1:4">
      <c r="A3" s="249"/>
      <c r="B3" s="277"/>
      <c r="D3" s="233" t="s">
        <v>57</v>
      </c>
    </row>
    <row r="4" ht="44.45" customHeight="1" spans="1:4">
      <c r="A4" s="279" t="s">
        <v>58</v>
      </c>
      <c r="B4" s="145" t="s">
        <v>59</v>
      </c>
      <c r="C4" s="179" t="s">
        <v>60</v>
      </c>
      <c r="D4" s="116" t="s">
        <v>61</v>
      </c>
    </row>
    <row r="5" spans="1:4">
      <c r="A5" s="280" t="s">
        <v>62</v>
      </c>
      <c r="B5" s="271">
        <f>SUM(B6:B21)</f>
        <v>46888</v>
      </c>
      <c r="C5" s="271">
        <f>SUM(C6:C21)</f>
        <v>62998</v>
      </c>
      <c r="D5" s="236">
        <f>B5/C5*100</f>
        <v>74.43</v>
      </c>
    </row>
    <row r="6" spans="1:4">
      <c r="A6" s="281" t="s">
        <v>63</v>
      </c>
      <c r="B6" s="271">
        <v>15732</v>
      </c>
      <c r="C6" s="271">
        <f>26131-4000+130</f>
        <v>22261</v>
      </c>
      <c r="D6" s="236">
        <f>B6/C6*100</f>
        <v>70.67</v>
      </c>
    </row>
    <row r="7" spans="1:4">
      <c r="A7" s="281" t="s">
        <v>64</v>
      </c>
      <c r="B7" s="271">
        <v>0</v>
      </c>
      <c r="C7" s="271">
        <v>0</v>
      </c>
      <c r="D7" s="236"/>
    </row>
    <row r="8" spans="1:4">
      <c r="A8" s="281" t="s">
        <v>65</v>
      </c>
      <c r="B8" s="271">
        <v>6568</v>
      </c>
      <c r="C8" s="271">
        <v>7674</v>
      </c>
      <c r="D8" s="236">
        <f>B8/C8*100</f>
        <v>85.59</v>
      </c>
    </row>
    <row r="9" spans="1:7">
      <c r="A9" s="281" t="s">
        <v>66</v>
      </c>
      <c r="B9" s="271">
        <v>0</v>
      </c>
      <c r="C9" s="271">
        <v>0</v>
      </c>
      <c r="D9" s="236"/>
      <c r="G9" s="291"/>
    </row>
    <row r="10" spans="1:4">
      <c r="A10" s="281" t="s">
        <v>67</v>
      </c>
      <c r="B10" s="271">
        <v>1697</v>
      </c>
      <c r="C10" s="271">
        <v>2549</v>
      </c>
      <c r="D10" s="236">
        <f t="shared" ref="D10:D25" si="0">B10/C10*100</f>
        <v>66.58</v>
      </c>
    </row>
    <row r="11" spans="1:4">
      <c r="A11" s="281" t="s">
        <v>68</v>
      </c>
      <c r="B11" s="271">
        <v>520</v>
      </c>
      <c r="C11" s="271">
        <v>816</v>
      </c>
      <c r="D11" s="236">
        <f t="shared" si="0"/>
        <v>63.73</v>
      </c>
    </row>
    <row r="12" spans="1:4">
      <c r="A12" s="281" t="s">
        <v>69</v>
      </c>
      <c r="B12" s="271">
        <v>1968</v>
      </c>
      <c r="C12" s="271">
        <f>2507+500</f>
        <v>3007</v>
      </c>
      <c r="D12" s="236">
        <f t="shared" si="0"/>
        <v>65.45</v>
      </c>
    </row>
    <row r="13" spans="1:4">
      <c r="A13" s="281" t="s">
        <v>70</v>
      </c>
      <c r="B13" s="271">
        <v>2847</v>
      </c>
      <c r="C13" s="271">
        <f>3738+1769</f>
        <v>5507</v>
      </c>
      <c r="D13" s="236">
        <f t="shared" si="0"/>
        <v>51.7</v>
      </c>
    </row>
    <row r="14" spans="1:4">
      <c r="A14" s="281" t="s">
        <v>71</v>
      </c>
      <c r="B14" s="271">
        <v>778</v>
      </c>
      <c r="C14" s="271">
        <v>1147</v>
      </c>
      <c r="D14" s="236">
        <f t="shared" si="0"/>
        <v>67.83</v>
      </c>
    </row>
    <row r="15" spans="1:4">
      <c r="A15" s="281" t="s">
        <v>72</v>
      </c>
      <c r="B15" s="271">
        <v>1854</v>
      </c>
      <c r="C15" s="271">
        <f>1941+1000</f>
        <v>2941</v>
      </c>
      <c r="D15" s="236">
        <f t="shared" si="0"/>
        <v>63.04</v>
      </c>
    </row>
    <row r="16" spans="1:4">
      <c r="A16" s="281" t="s">
        <v>73</v>
      </c>
      <c r="B16" s="271">
        <v>6089</v>
      </c>
      <c r="C16" s="271">
        <f>4668+1500-130</f>
        <v>6038</v>
      </c>
      <c r="D16" s="236">
        <f t="shared" si="0"/>
        <v>100.84</v>
      </c>
    </row>
    <row r="17" spans="1:4">
      <c r="A17" s="281" t="s">
        <v>74</v>
      </c>
      <c r="B17" s="271">
        <v>795</v>
      </c>
      <c r="C17" s="271">
        <f>100+900</f>
        <v>1000</v>
      </c>
      <c r="D17" s="236">
        <f t="shared" si="0"/>
        <v>79.5</v>
      </c>
    </row>
    <row r="18" spans="1:4">
      <c r="A18" s="281" t="s">
        <v>75</v>
      </c>
      <c r="B18" s="271">
        <v>632</v>
      </c>
      <c r="C18" s="271">
        <f>2083+1000</f>
        <v>3083</v>
      </c>
      <c r="D18" s="236">
        <f t="shared" si="0"/>
        <v>20.5</v>
      </c>
    </row>
    <row r="19" spans="1:4">
      <c r="A19" s="281" t="s">
        <v>76</v>
      </c>
      <c r="B19" s="271">
        <v>3044</v>
      </c>
      <c r="C19" s="271">
        <v>2286</v>
      </c>
      <c r="D19" s="236">
        <f t="shared" si="0"/>
        <v>133.16</v>
      </c>
    </row>
    <row r="20" spans="1:4">
      <c r="A20" s="281" t="s">
        <v>77</v>
      </c>
      <c r="B20" s="271">
        <v>4300</v>
      </c>
      <c r="C20" s="271">
        <v>4600</v>
      </c>
      <c r="D20" s="236">
        <f t="shared" si="0"/>
        <v>93.48</v>
      </c>
    </row>
    <row r="21" spans="1:4">
      <c r="A21" s="281" t="s">
        <v>78</v>
      </c>
      <c r="B21" s="271">
        <v>64</v>
      </c>
      <c r="C21" s="271">
        <v>89</v>
      </c>
      <c r="D21" s="236">
        <f t="shared" si="0"/>
        <v>71.91</v>
      </c>
    </row>
    <row r="22" spans="1:4">
      <c r="A22" s="280" t="s">
        <v>79</v>
      </c>
      <c r="B22" s="271">
        <f>SUM(B23:B30)</f>
        <v>34845</v>
      </c>
      <c r="C22" s="271">
        <f>SUM(C23:C30)</f>
        <v>37606</v>
      </c>
      <c r="D22" s="236">
        <f t="shared" si="0"/>
        <v>92.66</v>
      </c>
    </row>
    <row r="23" spans="1:4">
      <c r="A23" s="281" t="s">
        <v>80</v>
      </c>
      <c r="B23" s="271">
        <v>2495</v>
      </c>
      <c r="C23" s="271">
        <v>4245</v>
      </c>
      <c r="D23" s="236">
        <f t="shared" si="0"/>
        <v>58.78</v>
      </c>
    </row>
    <row r="24" spans="1:4">
      <c r="A24" s="281" t="s">
        <v>81</v>
      </c>
      <c r="B24" s="271">
        <v>3102</v>
      </c>
      <c r="C24" s="271">
        <v>3595</v>
      </c>
      <c r="D24" s="236">
        <f t="shared" si="0"/>
        <v>86.29</v>
      </c>
    </row>
    <row r="25" spans="1:4">
      <c r="A25" s="281" t="s">
        <v>82</v>
      </c>
      <c r="B25" s="271">
        <v>6045</v>
      </c>
      <c r="C25" s="271">
        <v>6013</v>
      </c>
      <c r="D25" s="236">
        <f t="shared" si="0"/>
        <v>100.53</v>
      </c>
    </row>
    <row r="26" spans="1:4">
      <c r="A26" s="281" t="s">
        <v>83</v>
      </c>
      <c r="B26" s="271">
        <v>0</v>
      </c>
      <c r="C26" s="271">
        <v>0</v>
      </c>
      <c r="D26" s="236"/>
    </row>
    <row r="27" spans="1:4">
      <c r="A27" s="281" t="s">
        <v>84</v>
      </c>
      <c r="B27" s="271">
        <v>23203</v>
      </c>
      <c r="C27" s="271">
        <f>2063+15000+3500</f>
        <v>20563</v>
      </c>
      <c r="D27" s="236">
        <f t="shared" ref="D27:D44" si="1">B27/C27*100</f>
        <v>112.84</v>
      </c>
    </row>
    <row r="28" spans="1:4">
      <c r="A28" s="281" t="s">
        <v>85</v>
      </c>
      <c r="B28" s="271"/>
      <c r="C28" s="271"/>
      <c r="D28" s="236"/>
    </row>
    <row r="29" spans="1:4">
      <c r="A29" s="281" t="s">
        <v>86</v>
      </c>
      <c r="B29" s="271">
        <v>0</v>
      </c>
      <c r="C29" s="271">
        <v>3190</v>
      </c>
      <c r="D29" s="236">
        <f t="shared" si="1"/>
        <v>0</v>
      </c>
    </row>
    <row r="30" spans="1:4">
      <c r="A30" s="281" t="s">
        <v>87</v>
      </c>
      <c r="B30" s="303"/>
      <c r="C30" s="303"/>
      <c r="D30" s="236"/>
    </row>
    <row r="31" spans="1:4">
      <c r="A31" s="282" t="s">
        <v>88</v>
      </c>
      <c r="B31" s="271">
        <f>B5+B22</f>
        <v>81733</v>
      </c>
      <c r="C31" s="271">
        <f>C5+C22</f>
        <v>100604</v>
      </c>
      <c r="D31" s="236">
        <f t="shared" si="1"/>
        <v>81.24</v>
      </c>
    </row>
    <row r="32" spans="1:4">
      <c r="A32" s="283" t="s">
        <v>89</v>
      </c>
      <c r="B32" s="271">
        <v>0</v>
      </c>
      <c r="C32" s="271">
        <v>0</v>
      </c>
      <c r="D32" s="236"/>
    </row>
    <row r="33" spans="1:4">
      <c r="A33" s="283" t="s">
        <v>90</v>
      </c>
      <c r="B33" s="271">
        <f>B34+B38+B41+B40+B39+B42+B43</f>
        <v>255479</v>
      </c>
      <c r="C33" s="271">
        <f>C34+C38+C41+C40+C39+C42+C43</f>
        <v>260680</v>
      </c>
      <c r="D33" s="236">
        <f t="shared" si="1"/>
        <v>98</v>
      </c>
    </row>
    <row r="34" spans="1:4">
      <c r="A34" s="284" t="s">
        <v>91</v>
      </c>
      <c r="B34" s="271">
        <f>B35+B36+B37</f>
        <v>118644</v>
      </c>
      <c r="C34" s="271">
        <f>C35+C36+C37</f>
        <v>140392</v>
      </c>
      <c r="D34" s="236">
        <f t="shared" si="1"/>
        <v>84.51</v>
      </c>
    </row>
    <row r="35" spans="1:4">
      <c r="A35" s="285" t="s">
        <v>92</v>
      </c>
      <c r="B35" s="271">
        <v>6479</v>
      </c>
      <c r="C35" s="271">
        <v>6479</v>
      </c>
      <c r="D35" s="236">
        <f t="shared" si="1"/>
        <v>100</v>
      </c>
    </row>
    <row r="36" spans="1:4">
      <c r="A36" s="285" t="s">
        <v>93</v>
      </c>
      <c r="B36" s="271">
        <v>111002</v>
      </c>
      <c r="C36" s="271">
        <v>130421</v>
      </c>
      <c r="D36" s="236">
        <f t="shared" si="1"/>
        <v>85.11</v>
      </c>
    </row>
    <row r="37" spans="1:4">
      <c r="A37" s="285" t="s">
        <v>94</v>
      </c>
      <c r="B37" s="271">
        <v>1163</v>
      </c>
      <c r="C37" s="271">
        <v>3492</v>
      </c>
      <c r="D37" s="236">
        <f t="shared" si="1"/>
        <v>33.3</v>
      </c>
    </row>
    <row r="38" spans="1:4">
      <c r="A38" s="286" t="s">
        <v>95</v>
      </c>
      <c r="B38" s="271">
        <v>0</v>
      </c>
      <c r="C38" s="271">
        <v>0</v>
      </c>
      <c r="D38" s="236"/>
    </row>
    <row r="39" spans="1:4">
      <c r="A39" s="287" t="s">
        <v>96</v>
      </c>
      <c r="B39" s="271">
        <v>70504</v>
      </c>
      <c r="C39" s="271">
        <v>55552</v>
      </c>
      <c r="D39" s="236">
        <f t="shared" si="1"/>
        <v>126.92</v>
      </c>
    </row>
    <row r="40" spans="1:4">
      <c r="A40" s="287" t="s">
        <v>97</v>
      </c>
      <c r="B40" s="271">
        <v>26474</v>
      </c>
      <c r="C40" s="271">
        <v>24099</v>
      </c>
      <c r="D40" s="236">
        <f t="shared" si="1"/>
        <v>109.86</v>
      </c>
    </row>
    <row r="41" spans="1:4">
      <c r="A41" s="284" t="s">
        <v>98</v>
      </c>
      <c r="B41" s="271">
        <v>22821</v>
      </c>
      <c r="C41" s="271">
        <v>17815</v>
      </c>
      <c r="D41" s="236">
        <f t="shared" si="1"/>
        <v>128.1</v>
      </c>
    </row>
    <row r="42" spans="1:4">
      <c r="A42" s="288" t="s">
        <v>99</v>
      </c>
      <c r="B42" s="271">
        <v>17036</v>
      </c>
      <c r="C42" s="271">
        <v>21622</v>
      </c>
      <c r="D42" s="236">
        <f t="shared" si="1"/>
        <v>78.79</v>
      </c>
    </row>
    <row r="43" spans="1:4">
      <c r="A43" s="287" t="s">
        <v>100</v>
      </c>
      <c r="B43" s="271">
        <v>0</v>
      </c>
      <c r="C43" s="271">
        <v>1200</v>
      </c>
      <c r="D43" s="236">
        <f t="shared" si="1"/>
        <v>0</v>
      </c>
    </row>
    <row r="44" spans="1:4">
      <c r="A44" s="282" t="s">
        <v>101</v>
      </c>
      <c r="B44" s="271">
        <f>B31+B32+B33</f>
        <v>337212</v>
      </c>
      <c r="C44" s="271">
        <f>C31+C32+C33</f>
        <v>361284</v>
      </c>
      <c r="D44" s="236">
        <f t="shared" si="1"/>
        <v>93.34</v>
      </c>
    </row>
    <row r="45" spans="1:2">
      <c r="A45" s="289"/>
      <c r="B45" s="277"/>
    </row>
    <row r="46" spans="1:2">
      <c r="A46" s="289"/>
      <c r="B46" s="277"/>
    </row>
    <row r="47" spans="1:2">
      <c r="A47" s="289"/>
      <c r="B47" s="277"/>
    </row>
    <row r="48" spans="1:2">
      <c r="A48" s="290"/>
      <c r="B48" s="277"/>
    </row>
    <row r="49" spans="1:2">
      <c r="A49" s="290"/>
      <c r="B49" s="277"/>
    </row>
    <row r="50" spans="1:2">
      <c r="A50" s="290"/>
      <c r="B50" s="277"/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94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workbookViewId="0">
      <selection activeCell="B1" sqref="B1"/>
    </sheetView>
  </sheetViews>
  <sheetFormatPr defaultColWidth="9" defaultRowHeight="15.75" outlineLevelCol="6"/>
  <cols>
    <col min="1" max="1" width="38.375" customWidth="1"/>
    <col min="2" max="2" width="13.25" style="144" customWidth="1"/>
    <col min="3" max="3" width="13.375" style="144" customWidth="1"/>
    <col min="4" max="4" width="15.125" style="144" customWidth="1"/>
  </cols>
  <sheetData>
    <row r="1" ht="18" customHeight="1" spans="1:2">
      <c r="A1" s="292" t="s">
        <v>102</v>
      </c>
      <c r="B1" s="293"/>
    </row>
    <row r="2" ht="21" spans="1:4">
      <c r="A2" s="278" t="s">
        <v>5</v>
      </c>
      <c r="B2" s="278"/>
      <c r="C2" s="278"/>
      <c r="D2" s="278"/>
    </row>
    <row r="3" spans="1:4">
      <c r="A3" s="249"/>
      <c r="B3" s="293"/>
      <c r="D3" s="294" t="s">
        <v>57</v>
      </c>
    </row>
    <row r="4" ht="42.6" customHeight="1" spans="1:4">
      <c r="A4" s="250" t="s">
        <v>103</v>
      </c>
      <c r="B4" s="250" t="s">
        <v>59</v>
      </c>
      <c r="C4" s="295" t="s">
        <v>60</v>
      </c>
      <c r="D4" s="26" t="s">
        <v>61</v>
      </c>
    </row>
    <row r="5" spans="1:4">
      <c r="A5" s="138" t="s">
        <v>104</v>
      </c>
      <c r="B5" s="296">
        <v>23521</v>
      </c>
      <c r="C5" s="296">
        <v>25049</v>
      </c>
      <c r="D5" s="169">
        <f>B5/C5*100</f>
        <v>93.9</v>
      </c>
    </row>
    <row r="6" spans="1:4">
      <c r="A6" s="138" t="s">
        <v>105</v>
      </c>
      <c r="B6" s="296"/>
      <c r="C6" s="296" t="s">
        <v>106</v>
      </c>
      <c r="D6" s="169"/>
    </row>
    <row r="7" spans="1:4">
      <c r="A7" s="138" t="s">
        <v>107</v>
      </c>
      <c r="B7" s="296">
        <v>84</v>
      </c>
      <c r="C7" s="296">
        <v>459</v>
      </c>
      <c r="D7" s="169">
        <f>B7/C7*100</f>
        <v>18.3</v>
      </c>
    </row>
    <row r="8" spans="1:4">
      <c r="A8" s="138" t="s">
        <v>108</v>
      </c>
      <c r="B8" s="296">
        <v>11717</v>
      </c>
      <c r="C8" s="296">
        <v>9580</v>
      </c>
      <c r="D8" s="169">
        <f t="shared" ref="D8:D27" si="0">B8/C8*100</f>
        <v>122.31</v>
      </c>
    </row>
    <row r="9" spans="1:7">
      <c r="A9" s="138" t="s">
        <v>109</v>
      </c>
      <c r="B9" s="296">
        <v>72224</v>
      </c>
      <c r="C9" s="296">
        <v>76806</v>
      </c>
      <c r="D9" s="169">
        <f t="shared" si="0"/>
        <v>94.03</v>
      </c>
      <c r="G9" s="159"/>
    </row>
    <row r="10" spans="1:4">
      <c r="A10" s="138" t="s">
        <v>110</v>
      </c>
      <c r="B10" s="296">
        <v>1214</v>
      </c>
      <c r="C10" s="296">
        <v>5966</v>
      </c>
      <c r="D10" s="169">
        <f t="shared" si="0"/>
        <v>20.35</v>
      </c>
    </row>
    <row r="11" spans="1:4">
      <c r="A11" s="138" t="s">
        <v>111</v>
      </c>
      <c r="B11" s="296">
        <v>8208</v>
      </c>
      <c r="C11" s="296">
        <v>6336</v>
      </c>
      <c r="D11" s="169">
        <f t="shared" si="0"/>
        <v>129.55</v>
      </c>
    </row>
    <row r="12" spans="1:4">
      <c r="A12" s="138" t="s">
        <v>112</v>
      </c>
      <c r="B12" s="296">
        <v>45335</v>
      </c>
      <c r="C12" s="296">
        <v>41908</v>
      </c>
      <c r="D12" s="169">
        <f t="shared" si="0"/>
        <v>108.18</v>
      </c>
    </row>
    <row r="13" spans="1:4">
      <c r="A13" s="138" t="s">
        <v>113</v>
      </c>
      <c r="B13" s="296">
        <v>18836</v>
      </c>
      <c r="C13" s="296">
        <v>18844</v>
      </c>
      <c r="D13" s="169">
        <f t="shared" si="0"/>
        <v>99.96</v>
      </c>
    </row>
    <row r="14" spans="1:4">
      <c r="A14" s="138" t="s">
        <v>114</v>
      </c>
      <c r="B14" s="296">
        <v>16054</v>
      </c>
      <c r="C14" s="296">
        <v>12969</v>
      </c>
      <c r="D14" s="169">
        <f t="shared" si="0"/>
        <v>123.79</v>
      </c>
    </row>
    <row r="15" spans="1:4">
      <c r="A15" s="138" t="s">
        <v>115</v>
      </c>
      <c r="B15" s="296">
        <v>15213</v>
      </c>
      <c r="C15" s="296">
        <v>23392</v>
      </c>
      <c r="D15" s="169">
        <f t="shared" si="0"/>
        <v>65.04</v>
      </c>
    </row>
    <row r="16" spans="1:4">
      <c r="A16" s="138" t="s">
        <v>116</v>
      </c>
      <c r="B16" s="296">
        <v>39071</v>
      </c>
      <c r="C16" s="296">
        <v>46874</v>
      </c>
      <c r="D16" s="169">
        <f t="shared" si="0"/>
        <v>83.35</v>
      </c>
    </row>
    <row r="17" spans="1:4">
      <c r="A17" s="138" t="s">
        <v>117</v>
      </c>
      <c r="B17" s="296">
        <v>5251</v>
      </c>
      <c r="C17" s="296">
        <v>4885</v>
      </c>
      <c r="D17" s="169">
        <f t="shared" si="0"/>
        <v>107.49</v>
      </c>
    </row>
    <row r="18" spans="1:4">
      <c r="A18" s="138" t="s">
        <v>118</v>
      </c>
      <c r="B18" s="296">
        <v>698</v>
      </c>
      <c r="C18" s="296">
        <v>661</v>
      </c>
      <c r="D18" s="169">
        <f t="shared" si="0"/>
        <v>105.6</v>
      </c>
    </row>
    <row r="19" spans="1:4">
      <c r="A19" s="138" t="s">
        <v>119</v>
      </c>
      <c r="B19" s="296">
        <v>947</v>
      </c>
      <c r="C19" s="296">
        <v>1321</v>
      </c>
      <c r="D19" s="169">
        <f t="shared" si="0"/>
        <v>71.69</v>
      </c>
    </row>
    <row r="20" spans="1:4">
      <c r="A20" s="138" t="s">
        <v>120</v>
      </c>
      <c r="B20" s="296">
        <v>58</v>
      </c>
      <c r="C20" s="296">
        <v>120</v>
      </c>
      <c r="D20" s="169">
        <f t="shared" si="0"/>
        <v>48.33</v>
      </c>
    </row>
    <row r="21" s="109" customFormat="1" spans="1:4">
      <c r="A21" s="297" t="s">
        <v>121</v>
      </c>
      <c r="B21" s="296">
        <v>2445</v>
      </c>
      <c r="C21" s="296">
        <v>1900</v>
      </c>
      <c r="D21" s="169">
        <f t="shared" si="0"/>
        <v>128.68</v>
      </c>
    </row>
    <row r="22" spans="1:4">
      <c r="A22" s="138" t="s">
        <v>122</v>
      </c>
      <c r="B22" s="296">
        <v>2838</v>
      </c>
      <c r="C22" s="296">
        <v>6634</v>
      </c>
      <c r="D22" s="169">
        <f t="shared" si="0"/>
        <v>42.78</v>
      </c>
    </row>
    <row r="23" spans="1:4">
      <c r="A23" s="138" t="s">
        <v>123</v>
      </c>
      <c r="B23" s="296">
        <v>9111</v>
      </c>
      <c r="C23" s="296">
        <v>3036</v>
      </c>
      <c r="D23" s="169">
        <f t="shared" si="0"/>
        <v>300.1</v>
      </c>
    </row>
    <row r="24" spans="1:4">
      <c r="A24" s="138" t="s">
        <v>124</v>
      </c>
      <c r="B24" s="296">
        <v>538</v>
      </c>
      <c r="C24" s="296">
        <v>571</v>
      </c>
      <c r="D24" s="169">
        <f t="shared" si="0"/>
        <v>94.22</v>
      </c>
    </row>
    <row r="25" spans="1:4">
      <c r="A25" s="138" t="s">
        <v>125</v>
      </c>
      <c r="B25" s="296">
        <v>4462</v>
      </c>
      <c r="C25" s="296">
        <v>4782</v>
      </c>
      <c r="D25" s="169">
        <f t="shared" si="0"/>
        <v>93.31</v>
      </c>
    </row>
    <row r="26" spans="1:4">
      <c r="A26" s="138" t="s">
        <v>126</v>
      </c>
      <c r="B26" s="296">
        <v>21906</v>
      </c>
      <c r="C26" s="296">
        <v>11884</v>
      </c>
      <c r="D26" s="169">
        <f t="shared" si="0"/>
        <v>184.33</v>
      </c>
    </row>
    <row r="27" spans="1:4">
      <c r="A27" s="138" t="s">
        <v>127</v>
      </c>
      <c r="B27" s="296">
        <v>7995</v>
      </c>
      <c r="C27" s="296">
        <v>6946</v>
      </c>
      <c r="D27" s="169">
        <f t="shared" si="0"/>
        <v>115.1</v>
      </c>
    </row>
    <row r="28" spans="1:4">
      <c r="A28" s="138" t="s">
        <v>128</v>
      </c>
      <c r="B28" s="296">
        <v>30</v>
      </c>
      <c r="C28" s="296">
        <v>0</v>
      </c>
      <c r="D28" s="169"/>
    </row>
    <row r="29" ht="16.15" customHeight="1" spans="1:4">
      <c r="A29" s="268" t="s">
        <v>129</v>
      </c>
      <c r="B29" s="296">
        <f>SUM(B5:B28)</f>
        <v>307756</v>
      </c>
      <c r="C29" s="296">
        <f>SUM(C5:C28)</f>
        <v>310923</v>
      </c>
      <c r="D29" s="169">
        <f>B29/C29*100</f>
        <v>98.98</v>
      </c>
    </row>
    <row r="30" ht="15" customHeight="1" spans="1:4">
      <c r="A30" s="269" t="s">
        <v>130</v>
      </c>
      <c r="B30" s="296">
        <v>19788</v>
      </c>
      <c r="C30" s="296">
        <v>24025</v>
      </c>
      <c r="D30" s="169">
        <f>B30/C30*100</f>
        <v>82.36</v>
      </c>
    </row>
    <row r="31" ht="15" customHeight="1" spans="1:4">
      <c r="A31" s="269" t="s">
        <v>131</v>
      </c>
      <c r="B31" s="296">
        <f>B36+B43+B44</f>
        <v>9668</v>
      </c>
      <c r="C31" s="296">
        <f>C36+C43+C44</f>
        <v>26336</v>
      </c>
      <c r="D31" s="169">
        <f>B31/C31*100</f>
        <v>36.71</v>
      </c>
    </row>
    <row r="32" ht="15" customHeight="1" spans="1:4">
      <c r="A32" s="270" t="s">
        <v>132</v>
      </c>
      <c r="B32" s="296">
        <v>0</v>
      </c>
      <c r="C32" s="296">
        <v>0</v>
      </c>
      <c r="D32" s="298"/>
    </row>
    <row r="33" ht="15" customHeight="1" spans="1:4">
      <c r="A33" s="270" t="s">
        <v>133</v>
      </c>
      <c r="B33" s="296">
        <v>0</v>
      </c>
      <c r="C33" s="296">
        <v>0</v>
      </c>
      <c r="D33" s="298"/>
    </row>
    <row r="34" ht="15" customHeight="1" spans="1:4">
      <c r="A34" s="272" t="s">
        <v>134</v>
      </c>
      <c r="B34" s="296">
        <v>0</v>
      </c>
      <c r="C34" s="296">
        <v>0</v>
      </c>
      <c r="D34" s="298"/>
    </row>
    <row r="35" ht="15.6" customHeight="1" spans="1:4">
      <c r="A35" s="272" t="s">
        <v>135</v>
      </c>
      <c r="B35" s="296">
        <v>0</v>
      </c>
      <c r="C35" s="296">
        <v>0</v>
      </c>
      <c r="D35" s="298"/>
    </row>
    <row r="36" spans="1:4">
      <c r="A36" s="270" t="s">
        <v>136</v>
      </c>
      <c r="B36" s="296">
        <v>9668</v>
      </c>
      <c r="C36" s="296">
        <v>8436</v>
      </c>
      <c r="D36" s="169">
        <f t="shared" ref="D36" si="1">B36/C36*100</f>
        <v>114.6</v>
      </c>
    </row>
    <row r="37" spans="1:4">
      <c r="A37" s="299" t="s">
        <v>137</v>
      </c>
      <c r="B37" s="300">
        <v>0</v>
      </c>
      <c r="C37" s="300">
        <v>0</v>
      </c>
      <c r="D37" s="169"/>
    </row>
    <row r="38" spans="1:4">
      <c r="A38" s="272" t="s">
        <v>138</v>
      </c>
      <c r="B38" s="300">
        <v>0</v>
      </c>
      <c r="C38" s="300">
        <v>0</v>
      </c>
      <c r="D38" s="169"/>
    </row>
    <row r="39" spans="1:4">
      <c r="A39" s="301" t="s">
        <v>139</v>
      </c>
      <c r="B39" s="300">
        <v>0</v>
      </c>
      <c r="C39" s="300">
        <v>0</v>
      </c>
      <c r="D39" s="169"/>
    </row>
    <row r="40" spans="1:4">
      <c r="A40" s="302" t="s">
        <v>140</v>
      </c>
      <c r="B40" s="300">
        <v>0</v>
      </c>
      <c r="C40" s="300">
        <v>0</v>
      </c>
      <c r="D40" s="169"/>
    </row>
    <row r="41" spans="1:4">
      <c r="A41" s="302" t="s">
        <v>141</v>
      </c>
      <c r="B41" s="300">
        <v>0</v>
      </c>
      <c r="C41" s="300">
        <v>0</v>
      </c>
      <c r="D41" s="169"/>
    </row>
    <row r="42" spans="1:4">
      <c r="A42" s="302" t="s">
        <v>142</v>
      </c>
      <c r="B42" s="300">
        <v>0</v>
      </c>
      <c r="C42" s="300">
        <v>0</v>
      </c>
      <c r="D42" s="169"/>
    </row>
    <row r="43" spans="1:4">
      <c r="A43" s="274" t="s">
        <v>143</v>
      </c>
      <c r="B43" s="300">
        <v>0</v>
      </c>
      <c r="C43" s="300">
        <v>17900</v>
      </c>
      <c r="D43" s="169">
        <f>B43/C43*100</f>
        <v>0</v>
      </c>
    </row>
    <row r="44" spans="1:4">
      <c r="A44" s="275" t="s">
        <v>144</v>
      </c>
      <c r="B44" s="300">
        <v>0</v>
      </c>
      <c r="C44" s="300">
        <v>0</v>
      </c>
      <c r="D44" s="169"/>
    </row>
    <row r="45" spans="1:4">
      <c r="A45" s="268" t="s">
        <v>145</v>
      </c>
      <c r="B45" s="300">
        <f>B29+B30+B31</f>
        <v>337212</v>
      </c>
      <c r="C45" s="300">
        <f>C29+C30+C31</f>
        <v>361284</v>
      </c>
      <c r="D45" s="169">
        <f t="shared" ref="D45" si="2">B45/C45*100</f>
        <v>93.34</v>
      </c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0"/>
  <sheetViews>
    <sheetView workbookViewId="0">
      <pane ySplit="4" topLeftCell="A5" activePane="bottomLeft" state="frozen"/>
      <selection/>
      <selection pane="bottomLeft" activeCell="B1" sqref="B1"/>
    </sheetView>
  </sheetViews>
  <sheetFormatPr defaultColWidth="9" defaultRowHeight="15.75" outlineLevelCol="6"/>
  <cols>
    <col min="1" max="1" width="44.625" style="109" customWidth="1"/>
    <col min="2" max="2" width="13.375" style="129" customWidth="1"/>
    <col min="3" max="3" width="14" style="129" customWidth="1"/>
    <col min="4" max="4" width="15.125" style="129" customWidth="1"/>
    <col min="5" max="5" width="9" style="109"/>
    <col min="6" max="6" width="21.25" style="109" customWidth="1"/>
    <col min="7" max="16384" width="9" style="109"/>
  </cols>
  <sheetData>
    <row r="1" ht="18" customHeight="1" spans="1:2">
      <c r="A1" s="246" t="s">
        <v>146</v>
      </c>
      <c r="B1" s="277"/>
    </row>
    <row r="2" ht="21" spans="1:4">
      <c r="A2" s="278" t="s">
        <v>7</v>
      </c>
      <c r="B2" s="278"/>
      <c r="C2" s="278"/>
      <c r="D2" s="278"/>
    </row>
    <row r="3" spans="1:4">
      <c r="A3" s="249"/>
      <c r="B3" s="277"/>
      <c r="D3" s="233" t="s">
        <v>57</v>
      </c>
    </row>
    <row r="4" ht="44.45" customHeight="1" spans="1:4">
      <c r="A4" s="279" t="s">
        <v>58</v>
      </c>
      <c r="B4" s="145" t="s">
        <v>59</v>
      </c>
      <c r="C4" s="179" t="s">
        <v>60</v>
      </c>
      <c r="D4" s="116" t="s">
        <v>61</v>
      </c>
    </row>
    <row r="5" spans="1:4">
      <c r="A5" s="280" t="s">
        <v>62</v>
      </c>
      <c r="B5" s="271">
        <f>SUM(B6:B21)</f>
        <v>46888</v>
      </c>
      <c r="C5" s="271">
        <f>SUM(C6:C21)</f>
        <v>62998</v>
      </c>
      <c r="D5" s="236">
        <f>B5/C5*100</f>
        <v>74.43</v>
      </c>
    </row>
    <row r="6" spans="1:4">
      <c r="A6" s="281" t="s">
        <v>63</v>
      </c>
      <c r="B6" s="271">
        <v>15732</v>
      </c>
      <c r="C6" s="271">
        <v>22261</v>
      </c>
      <c r="D6" s="236">
        <f>B6/C6*100</f>
        <v>70.67</v>
      </c>
    </row>
    <row r="7" spans="1:4">
      <c r="A7" s="281" t="s">
        <v>64</v>
      </c>
      <c r="B7" s="271">
        <v>0</v>
      </c>
      <c r="C7" s="271">
        <v>0</v>
      </c>
      <c r="D7" s="236"/>
    </row>
    <row r="8" spans="1:4">
      <c r="A8" s="281" t="s">
        <v>65</v>
      </c>
      <c r="B8" s="271">
        <v>6568</v>
      </c>
      <c r="C8" s="271">
        <v>7674</v>
      </c>
      <c r="D8" s="236">
        <f>B8/C8*100</f>
        <v>85.59</v>
      </c>
    </row>
    <row r="9" spans="1:7">
      <c r="A9" s="281" t="s">
        <v>66</v>
      </c>
      <c r="B9" s="271">
        <v>0</v>
      </c>
      <c r="C9" s="271">
        <v>0</v>
      </c>
      <c r="D9" s="236"/>
      <c r="G9" s="291"/>
    </row>
    <row r="10" spans="1:4">
      <c r="A10" s="281" t="s">
        <v>67</v>
      </c>
      <c r="B10" s="271">
        <v>1697</v>
      </c>
      <c r="C10" s="271">
        <v>2549</v>
      </c>
      <c r="D10" s="236">
        <f t="shared" ref="D10:D25" si="0">B10/C10*100</f>
        <v>66.58</v>
      </c>
    </row>
    <row r="11" spans="1:4">
      <c r="A11" s="281" t="s">
        <v>68</v>
      </c>
      <c r="B11" s="271">
        <v>520</v>
      </c>
      <c r="C11" s="271">
        <v>816</v>
      </c>
      <c r="D11" s="236">
        <f t="shared" si="0"/>
        <v>63.73</v>
      </c>
    </row>
    <row r="12" spans="1:4">
      <c r="A12" s="281" t="s">
        <v>69</v>
      </c>
      <c r="B12" s="271">
        <v>1968</v>
      </c>
      <c r="C12" s="271">
        <v>3007</v>
      </c>
      <c r="D12" s="236">
        <f t="shared" si="0"/>
        <v>65.45</v>
      </c>
    </row>
    <row r="13" spans="1:4">
      <c r="A13" s="281" t="s">
        <v>70</v>
      </c>
      <c r="B13" s="271">
        <v>2847</v>
      </c>
      <c r="C13" s="271">
        <v>5507</v>
      </c>
      <c r="D13" s="236">
        <f t="shared" si="0"/>
        <v>51.7</v>
      </c>
    </row>
    <row r="14" spans="1:4">
      <c r="A14" s="281" t="s">
        <v>71</v>
      </c>
      <c r="B14" s="271">
        <v>778</v>
      </c>
      <c r="C14" s="271">
        <v>1147</v>
      </c>
      <c r="D14" s="236">
        <f t="shared" si="0"/>
        <v>67.83</v>
      </c>
    </row>
    <row r="15" spans="1:4">
      <c r="A15" s="281" t="s">
        <v>72</v>
      </c>
      <c r="B15" s="271">
        <v>1854</v>
      </c>
      <c r="C15" s="271">
        <v>2941</v>
      </c>
      <c r="D15" s="236">
        <f t="shared" si="0"/>
        <v>63.04</v>
      </c>
    </row>
    <row r="16" spans="1:4">
      <c r="A16" s="281" t="s">
        <v>73</v>
      </c>
      <c r="B16" s="271">
        <v>6089</v>
      </c>
      <c r="C16" s="271">
        <v>6038</v>
      </c>
      <c r="D16" s="236">
        <f t="shared" si="0"/>
        <v>100.84</v>
      </c>
    </row>
    <row r="17" spans="1:4">
      <c r="A17" s="281" t="s">
        <v>147</v>
      </c>
      <c r="B17" s="271">
        <v>795</v>
      </c>
      <c r="C17" s="271">
        <v>1000</v>
      </c>
      <c r="D17" s="236">
        <f t="shared" si="0"/>
        <v>79.5</v>
      </c>
    </row>
    <row r="18" spans="1:4">
      <c r="A18" s="281" t="s">
        <v>75</v>
      </c>
      <c r="B18" s="271">
        <v>632</v>
      </c>
      <c r="C18" s="271">
        <v>3083</v>
      </c>
      <c r="D18" s="236">
        <f t="shared" si="0"/>
        <v>20.5</v>
      </c>
    </row>
    <row r="19" spans="1:4">
      <c r="A19" s="281" t="s">
        <v>76</v>
      </c>
      <c r="B19" s="271">
        <v>3044</v>
      </c>
      <c r="C19" s="271">
        <v>2286</v>
      </c>
      <c r="D19" s="236">
        <f t="shared" si="0"/>
        <v>133.16</v>
      </c>
    </row>
    <row r="20" spans="1:4">
      <c r="A20" s="281" t="s">
        <v>77</v>
      </c>
      <c r="B20" s="271">
        <v>4300</v>
      </c>
      <c r="C20" s="271">
        <v>4600</v>
      </c>
      <c r="D20" s="236">
        <f t="shared" si="0"/>
        <v>93.48</v>
      </c>
    </row>
    <row r="21" spans="1:4">
      <c r="A21" s="281" t="s">
        <v>148</v>
      </c>
      <c r="B21" s="271">
        <v>64</v>
      </c>
      <c r="C21" s="271">
        <v>89</v>
      </c>
      <c r="D21" s="236">
        <f t="shared" si="0"/>
        <v>71.91</v>
      </c>
    </row>
    <row r="22" spans="1:4">
      <c r="A22" s="280" t="s">
        <v>79</v>
      </c>
      <c r="B22" s="271">
        <f>SUM(B23:B30)</f>
        <v>34845</v>
      </c>
      <c r="C22" s="271">
        <f>SUM(C23:C30)</f>
        <v>37606</v>
      </c>
      <c r="D22" s="236">
        <f t="shared" si="0"/>
        <v>92.66</v>
      </c>
    </row>
    <row r="23" spans="1:4">
      <c r="A23" s="281" t="s">
        <v>80</v>
      </c>
      <c r="B23" s="271">
        <v>2495</v>
      </c>
      <c r="C23" s="271">
        <v>4245</v>
      </c>
      <c r="D23" s="236">
        <f t="shared" si="0"/>
        <v>58.78</v>
      </c>
    </row>
    <row r="24" spans="1:4">
      <c r="A24" s="281" t="s">
        <v>81</v>
      </c>
      <c r="B24" s="271">
        <v>3102</v>
      </c>
      <c r="C24" s="271">
        <v>3595</v>
      </c>
      <c r="D24" s="236">
        <f t="shared" si="0"/>
        <v>86.29</v>
      </c>
    </row>
    <row r="25" spans="1:4">
      <c r="A25" s="281" t="s">
        <v>82</v>
      </c>
      <c r="B25" s="271">
        <v>6045</v>
      </c>
      <c r="C25" s="271">
        <v>6013</v>
      </c>
      <c r="D25" s="236">
        <f t="shared" si="0"/>
        <v>100.53</v>
      </c>
    </row>
    <row r="26" spans="1:4">
      <c r="A26" s="281" t="s">
        <v>83</v>
      </c>
      <c r="B26" s="271"/>
      <c r="C26" s="271"/>
      <c r="D26" s="236"/>
    </row>
    <row r="27" spans="1:4">
      <c r="A27" s="281" t="s">
        <v>84</v>
      </c>
      <c r="B27" s="271">
        <v>23203</v>
      </c>
      <c r="C27" s="271">
        <v>20563</v>
      </c>
      <c r="D27" s="236">
        <f>B27/C27*100</f>
        <v>112.84</v>
      </c>
    </row>
    <row r="28" spans="1:4">
      <c r="A28" s="281" t="s">
        <v>85</v>
      </c>
      <c r="B28" s="271"/>
      <c r="C28" s="271"/>
      <c r="D28" s="236"/>
    </row>
    <row r="29" spans="1:4">
      <c r="A29" s="281" t="s">
        <v>86</v>
      </c>
      <c r="B29" s="271">
        <v>0</v>
      </c>
      <c r="C29" s="271">
        <v>3190</v>
      </c>
      <c r="D29" s="236">
        <f>B29/C29*100</f>
        <v>0</v>
      </c>
    </row>
    <row r="30" spans="1:4">
      <c r="A30" s="281" t="s">
        <v>87</v>
      </c>
      <c r="B30" s="271"/>
      <c r="C30" s="271"/>
      <c r="D30" s="236"/>
    </row>
    <row r="31" spans="1:4">
      <c r="A31" s="282" t="s">
        <v>88</v>
      </c>
      <c r="B31" s="271">
        <f>B5+B22</f>
        <v>81733</v>
      </c>
      <c r="C31" s="271">
        <f>C5+C22</f>
        <v>100604</v>
      </c>
      <c r="D31" s="236">
        <f>B31/C31*100</f>
        <v>81.24</v>
      </c>
    </row>
    <row r="32" spans="1:4">
      <c r="A32" s="283" t="s">
        <v>89</v>
      </c>
      <c r="B32" s="271">
        <v>0</v>
      </c>
      <c r="C32" s="271">
        <v>0</v>
      </c>
      <c r="D32" s="236"/>
    </row>
    <row r="33" spans="1:4">
      <c r="A33" s="283" t="s">
        <v>90</v>
      </c>
      <c r="B33" s="271">
        <f>B34+B38+B41+B40+B39+B42+B43</f>
        <v>166776</v>
      </c>
      <c r="C33" s="271">
        <f>C34+C38+C41+C40+C39+C42+C43</f>
        <v>180014</v>
      </c>
      <c r="D33" s="236">
        <f>B33/C33*100</f>
        <v>92.65</v>
      </c>
    </row>
    <row r="34" spans="1:4">
      <c r="A34" s="284" t="s">
        <v>91</v>
      </c>
      <c r="B34" s="271">
        <f>B35+B36+B37</f>
        <v>117481</v>
      </c>
      <c r="C34" s="271">
        <f>C35+C36+C37</f>
        <v>136900</v>
      </c>
      <c r="D34" s="236">
        <f>B34/C34*100</f>
        <v>85.82</v>
      </c>
    </row>
    <row r="35" spans="1:4">
      <c r="A35" s="285" t="s">
        <v>92</v>
      </c>
      <c r="B35" s="271">
        <v>6479</v>
      </c>
      <c r="C35" s="271">
        <v>6479</v>
      </c>
      <c r="D35" s="236">
        <f>B35/C35*100</f>
        <v>100</v>
      </c>
    </row>
    <row r="36" spans="1:4">
      <c r="A36" s="285" t="s">
        <v>93</v>
      </c>
      <c r="B36" s="271">
        <v>111002</v>
      </c>
      <c r="C36" s="271">
        <v>130421</v>
      </c>
      <c r="D36" s="236">
        <f>B36/C36*100</f>
        <v>85.11</v>
      </c>
    </row>
    <row r="37" spans="1:4">
      <c r="A37" s="285" t="s">
        <v>94</v>
      </c>
      <c r="B37" s="271"/>
      <c r="C37" s="271"/>
      <c r="D37" s="236"/>
    </row>
    <row r="38" spans="1:4">
      <c r="A38" s="286" t="s">
        <v>95</v>
      </c>
      <c r="B38" s="271">
        <v>0</v>
      </c>
      <c r="C38" s="271">
        <v>0</v>
      </c>
      <c r="D38" s="236"/>
    </row>
    <row r="39" spans="1:4">
      <c r="A39" s="287" t="s">
        <v>96</v>
      </c>
      <c r="B39" s="271"/>
      <c r="C39" s="271"/>
      <c r="D39" s="236"/>
    </row>
    <row r="40" spans="1:4">
      <c r="A40" s="287" t="s">
        <v>97</v>
      </c>
      <c r="B40" s="271">
        <v>26474</v>
      </c>
      <c r="C40" s="271">
        <v>24099</v>
      </c>
      <c r="D40" s="236">
        <f>B40/C40*100</f>
        <v>109.86</v>
      </c>
    </row>
    <row r="41" spans="1:4">
      <c r="A41" s="284" t="s">
        <v>98</v>
      </c>
      <c r="B41" s="271">
        <v>22821</v>
      </c>
      <c r="C41" s="271">
        <v>17815</v>
      </c>
      <c r="D41" s="236">
        <f>B41/C41*100</f>
        <v>128.1</v>
      </c>
    </row>
    <row r="42" spans="1:4">
      <c r="A42" s="288" t="s">
        <v>149</v>
      </c>
      <c r="B42" s="271"/>
      <c r="C42" s="271"/>
      <c r="D42" s="236"/>
    </row>
    <row r="43" spans="1:4">
      <c r="A43" s="287" t="s">
        <v>100</v>
      </c>
      <c r="B43" s="271">
        <v>0</v>
      </c>
      <c r="C43" s="271">
        <v>1200</v>
      </c>
      <c r="D43" s="236">
        <f t="shared" ref="D43:D44" si="1">B43/C43*100</f>
        <v>0</v>
      </c>
    </row>
    <row r="44" spans="1:4">
      <c r="A44" s="282" t="s">
        <v>101</v>
      </c>
      <c r="B44" s="271">
        <f>B31+B32+B33</f>
        <v>248509</v>
      </c>
      <c r="C44" s="271">
        <f>C31+C32+C33</f>
        <v>280618</v>
      </c>
      <c r="D44" s="236">
        <f t="shared" si="1"/>
        <v>88.56</v>
      </c>
    </row>
    <row r="45" spans="1:2">
      <c r="A45" s="289"/>
      <c r="B45" s="277"/>
    </row>
    <row r="46" spans="1:2">
      <c r="A46" s="289"/>
      <c r="B46" s="277"/>
    </row>
    <row r="47" spans="1:2">
      <c r="A47" s="289"/>
      <c r="B47" s="277"/>
    </row>
    <row r="48" spans="1:2">
      <c r="A48" s="290"/>
      <c r="B48" s="277"/>
    </row>
    <row r="49" spans="1:2">
      <c r="A49" s="290"/>
      <c r="B49" s="277"/>
    </row>
    <row r="50" spans="1:2">
      <c r="A50" s="290"/>
      <c r="B50" s="277"/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94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6"/>
  <sheetViews>
    <sheetView workbookViewId="0">
      <pane ySplit="4" topLeftCell="A5" activePane="bottomLeft" state="frozen"/>
      <selection/>
      <selection pane="bottomLeft" activeCell="C73" sqref="C73"/>
    </sheetView>
  </sheetViews>
  <sheetFormatPr defaultColWidth="9" defaultRowHeight="15.75" outlineLevelCol="6"/>
  <cols>
    <col min="1" max="1" width="47.75" style="109" customWidth="1"/>
    <col min="2" max="2" width="13.625" style="245" customWidth="1"/>
    <col min="3" max="3" width="13" style="129" customWidth="1"/>
    <col min="4" max="4" width="15.125" style="129" customWidth="1"/>
    <col min="5" max="16384" width="9" style="109"/>
  </cols>
  <sheetData>
    <row r="1" spans="1:2">
      <c r="A1" s="246" t="s">
        <v>150</v>
      </c>
      <c r="B1" s="247"/>
    </row>
    <row r="2" ht="30" customHeight="1" spans="1:4">
      <c r="A2" s="248" t="s">
        <v>9</v>
      </c>
      <c r="B2" s="248"/>
      <c r="C2" s="248"/>
      <c r="D2" s="248"/>
    </row>
    <row r="3" spans="1:4">
      <c r="A3" s="249"/>
      <c r="B3" s="247"/>
      <c r="D3" s="233" t="s">
        <v>57</v>
      </c>
    </row>
    <row r="4" ht="51" customHeight="1" spans="1:4">
      <c r="A4" s="250" t="s">
        <v>103</v>
      </c>
      <c r="B4" s="251" t="s">
        <v>59</v>
      </c>
      <c r="C4" s="116" t="s">
        <v>60</v>
      </c>
      <c r="D4" s="116" t="s">
        <v>61</v>
      </c>
    </row>
    <row r="5" ht="20.1" customHeight="1" spans="1:4">
      <c r="A5" s="252" t="s">
        <v>104</v>
      </c>
      <c r="B5" s="253">
        <f>SUM(B6:B71)+30</f>
        <v>23332</v>
      </c>
      <c r="C5" s="253">
        <f>SUM(C6:C68)</f>
        <v>24604</v>
      </c>
      <c r="D5" s="254">
        <f>B5/C5*100</f>
        <v>94.83</v>
      </c>
    </row>
    <row r="6" ht="20.1" customHeight="1" spans="1:4">
      <c r="A6" s="255" t="s">
        <v>151</v>
      </c>
      <c r="B6" s="253">
        <v>376</v>
      </c>
      <c r="C6" s="253">
        <v>510</v>
      </c>
      <c r="D6" s="254">
        <f>B6/C6*100</f>
        <v>73.73</v>
      </c>
    </row>
    <row r="7" ht="20.1" hidden="1" customHeight="1" spans="1:4">
      <c r="A7" s="256" t="s">
        <v>152</v>
      </c>
      <c r="B7" s="253">
        <v>0</v>
      </c>
      <c r="C7" s="253">
        <v>0</v>
      </c>
      <c r="D7" s="254"/>
    </row>
    <row r="8" ht="20.1" customHeight="1" spans="1:4">
      <c r="A8" s="255" t="s">
        <v>153</v>
      </c>
      <c r="B8" s="253">
        <v>86</v>
      </c>
      <c r="C8" s="253">
        <v>86</v>
      </c>
      <c r="D8" s="254">
        <f>B8/C8*100</f>
        <v>100</v>
      </c>
    </row>
    <row r="9" ht="20.1" hidden="1" customHeight="1" spans="1:4">
      <c r="A9" s="257" t="s">
        <v>154</v>
      </c>
      <c r="B9" s="253">
        <v>0</v>
      </c>
      <c r="C9" s="253">
        <v>0</v>
      </c>
      <c r="D9" s="254"/>
    </row>
    <row r="10" ht="20.1" customHeight="1" spans="1:4">
      <c r="A10" s="255" t="s">
        <v>155</v>
      </c>
      <c r="B10" s="253">
        <v>345</v>
      </c>
      <c r="C10" s="253">
        <v>331</v>
      </c>
      <c r="D10" s="254">
        <f>B10/C10*100</f>
        <v>104.23</v>
      </c>
    </row>
    <row r="11" ht="20.1" customHeight="1" spans="1:4">
      <c r="A11" s="255" t="s">
        <v>156</v>
      </c>
      <c r="B11" s="253">
        <v>0</v>
      </c>
      <c r="C11" s="253">
        <v>50</v>
      </c>
      <c r="D11" s="254">
        <f t="shared" ref="D11:D13" si="0">B11/C11*100</f>
        <v>0</v>
      </c>
    </row>
    <row r="12" ht="20.1" customHeight="1" spans="1:4">
      <c r="A12" s="255" t="s">
        <v>157</v>
      </c>
      <c r="B12" s="253">
        <v>0</v>
      </c>
      <c r="C12" s="253">
        <v>29</v>
      </c>
      <c r="D12" s="254">
        <f t="shared" si="0"/>
        <v>0</v>
      </c>
    </row>
    <row r="13" ht="20.1" customHeight="1" spans="1:4">
      <c r="A13" s="255" t="s">
        <v>158</v>
      </c>
      <c r="B13" s="253">
        <v>75</v>
      </c>
      <c r="C13" s="253">
        <v>76</v>
      </c>
      <c r="D13" s="254">
        <f t="shared" si="0"/>
        <v>98.68</v>
      </c>
    </row>
    <row r="14" ht="20.1" hidden="1" customHeight="1" spans="1:4">
      <c r="A14" s="255" t="s">
        <v>159</v>
      </c>
      <c r="B14" s="253">
        <v>0</v>
      </c>
      <c r="C14" s="253">
        <v>0</v>
      </c>
      <c r="D14" s="254"/>
    </row>
    <row r="15" ht="20.1" customHeight="1" spans="1:4">
      <c r="A15" s="255" t="s">
        <v>160</v>
      </c>
      <c r="B15" s="253">
        <v>5737</v>
      </c>
      <c r="C15" s="253">
        <v>6599</v>
      </c>
      <c r="D15" s="254">
        <f>B15/C15*100</f>
        <v>86.94</v>
      </c>
    </row>
    <row r="16" ht="20.1" customHeight="1" spans="1:4">
      <c r="A16" s="255" t="s">
        <v>161</v>
      </c>
      <c r="B16" s="253">
        <v>78</v>
      </c>
      <c r="C16" s="253">
        <v>68</v>
      </c>
      <c r="D16" s="254">
        <f>B16/C16*100</f>
        <v>114.71</v>
      </c>
    </row>
    <row r="17" ht="20.1" customHeight="1" spans="1:4">
      <c r="A17" s="255" t="s">
        <v>162</v>
      </c>
      <c r="B17" s="253">
        <v>0</v>
      </c>
      <c r="C17" s="253">
        <v>225</v>
      </c>
      <c r="D17" s="254">
        <f>B17/C17*100</f>
        <v>0</v>
      </c>
    </row>
    <row r="18" ht="20.1" customHeight="1" spans="1:4">
      <c r="A18" s="255" t="s">
        <v>163</v>
      </c>
      <c r="B18" s="253">
        <v>4674</v>
      </c>
      <c r="C18" s="253">
        <v>4758</v>
      </c>
      <c r="D18" s="254">
        <f>B18/C18*100</f>
        <v>98.23</v>
      </c>
    </row>
    <row r="19" ht="20.1" customHeight="1" spans="1:4">
      <c r="A19" s="255" t="s">
        <v>164</v>
      </c>
      <c r="B19" s="253">
        <v>79</v>
      </c>
      <c r="C19" s="253">
        <v>0</v>
      </c>
      <c r="D19" s="254"/>
    </row>
    <row r="20" ht="20.1" hidden="1" customHeight="1" spans="1:4">
      <c r="A20" s="255" t="s">
        <v>165</v>
      </c>
      <c r="B20" s="253">
        <v>0</v>
      </c>
      <c r="C20" s="253">
        <v>0</v>
      </c>
      <c r="D20" s="254"/>
    </row>
    <row r="21" ht="20.1" customHeight="1" spans="1:4">
      <c r="A21" s="255" t="s">
        <v>166</v>
      </c>
      <c r="B21" s="253">
        <v>204</v>
      </c>
      <c r="C21" s="253">
        <v>423</v>
      </c>
      <c r="D21" s="254">
        <f>B21/C21*100</f>
        <v>48.23</v>
      </c>
    </row>
    <row r="22" ht="20.1" customHeight="1" spans="1:4">
      <c r="A22" s="255" t="s">
        <v>167</v>
      </c>
      <c r="B22" s="253">
        <v>313</v>
      </c>
      <c r="C22" s="253">
        <v>359</v>
      </c>
      <c r="D22" s="254">
        <f>B22/C22*100</f>
        <v>87.19</v>
      </c>
    </row>
    <row r="23" ht="20.1" customHeight="1" spans="1:4">
      <c r="A23" s="255" t="s">
        <v>168</v>
      </c>
      <c r="B23" s="258">
        <v>1000</v>
      </c>
      <c r="C23" s="253">
        <v>0</v>
      </c>
      <c r="D23" s="254"/>
    </row>
    <row r="24" ht="20.1" customHeight="1" spans="1:4">
      <c r="A24" s="255" t="s">
        <v>169</v>
      </c>
      <c r="B24" s="253">
        <v>213</v>
      </c>
      <c r="C24" s="253">
        <v>534</v>
      </c>
      <c r="D24" s="254">
        <f>B24/C24*100</f>
        <v>39.89</v>
      </c>
    </row>
    <row r="25" ht="20.1" customHeight="1" spans="1:4">
      <c r="A25" s="255" t="s">
        <v>170</v>
      </c>
      <c r="B25" s="253">
        <v>88</v>
      </c>
      <c r="C25" s="253">
        <v>86</v>
      </c>
      <c r="D25" s="254">
        <f>B25/C25*100</f>
        <v>102.33</v>
      </c>
    </row>
    <row r="26" ht="20.1" customHeight="1" spans="1:4">
      <c r="A26" s="255" t="s">
        <v>171</v>
      </c>
      <c r="B26" s="253">
        <v>66</v>
      </c>
      <c r="C26" s="253">
        <v>65</v>
      </c>
      <c r="D26" s="254">
        <f>B26/C26*100</f>
        <v>101.54</v>
      </c>
    </row>
    <row r="27" ht="20.1" customHeight="1" spans="1:4">
      <c r="A27" s="255" t="s">
        <v>172</v>
      </c>
      <c r="B27" s="253">
        <v>770</v>
      </c>
      <c r="C27" s="253">
        <v>862</v>
      </c>
      <c r="D27" s="254">
        <f>B27/C27*100</f>
        <v>89.33</v>
      </c>
    </row>
    <row r="28" ht="20.1" customHeight="1" spans="1:4">
      <c r="A28" s="255" t="s">
        <v>173</v>
      </c>
      <c r="B28" s="253">
        <v>254</v>
      </c>
      <c r="C28" s="253">
        <v>237</v>
      </c>
      <c r="D28" s="254">
        <f>B28/C28*100</f>
        <v>107.17</v>
      </c>
    </row>
    <row r="29" ht="20.1" customHeight="1" spans="1:4">
      <c r="A29" s="255" t="s">
        <v>174</v>
      </c>
      <c r="B29" s="253">
        <v>0</v>
      </c>
      <c r="C29" s="253">
        <v>0</v>
      </c>
      <c r="D29" s="254"/>
    </row>
    <row r="30" ht="20.1" customHeight="1" spans="1:4">
      <c r="A30" s="255" t="s">
        <v>175</v>
      </c>
      <c r="B30" s="253">
        <v>0</v>
      </c>
      <c r="C30" s="253">
        <v>0</v>
      </c>
      <c r="D30" s="254"/>
    </row>
    <row r="31" ht="20.1" customHeight="1" spans="1:4">
      <c r="A31" s="255" t="s">
        <v>176</v>
      </c>
      <c r="B31" s="253">
        <v>1000</v>
      </c>
      <c r="C31" s="253">
        <v>1158</v>
      </c>
      <c r="D31" s="254">
        <f>B31/C31*100</f>
        <v>86.36</v>
      </c>
    </row>
    <row r="32" ht="20.1" customHeight="1" spans="1:4">
      <c r="A32" s="255" t="s">
        <v>177</v>
      </c>
      <c r="B32" s="253">
        <v>141</v>
      </c>
      <c r="C32" s="253">
        <v>142</v>
      </c>
      <c r="D32" s="254">
        <f>B32/C32*100</f>
        <v>99.3</v>
      </c>
    </row>
    <row r="33" ht="20.1" customHeight="1" spans="1:4">
      <c r="A33" s="255" t="s">
        <v>178</v>
      </c>
      <c r="B33" s="253">
        <v>165</v>
      </c>
      <c r="C33" s="253">
        <v>167</v>
      </c>
      <c r="D33" s="254">
        <f>B33/C33*100</f>
        <v>98.8</v>
      </c>
    </row>
    <row r="34" ht="20.1" customHeight="1" spans="1:4">
      <c r="A34" s="255" t="s">
        <v>179</v>
      </c>
      <c r="B34" s="253">
        <v>32</v>
      </c>
      <c r="C34" s="253">
        <v>0</v>
      </c>
      <c r="D34" s="254"/>
    </row>
    <row r="35" ht="20.1" customHeight="1" spans="1:4">
      <c r="A35" s="255" t="s">
        <v>180</v>
      </c>
      <c r="B35" s="253">
        <v>1205</v>
      </c>
      <c r="C35" s="253">
        <v>1721</v>
      </c>
      <c r="D35" s="254">
        <f>B35/C35*100</f>
        <v>70.02</v>
      </c>
    </row>
    <row r="36" ht="20.1" customHeight="1" spans="1:4">
      <c r="A36" s="255" t="s">
        <v>181</v>
      </c>
      <c r="B36" s="253">
        <v>159</v>
      </c>
      <c r="C36" s="253">
        <v>147</v>
      </c>
      <c r="D36" s="254">
        <f>B36/C36*100</f>
        <v>108.16</v>
      </c>
    </row>
    <row r="37" ht="20.1" customHeight="1" spans="1:4">
      <c r="A37" s="255" t="s">
        <v>182</v>
      </c>
      <c r="B37" s="253">
        <v>100</v>
      </c>
      <c r="C37" s="253">
        <v>0</v>
      </c>
      <c r="D37" s="254"/>
    </row>
    <row r="38" ht="20.1" customHeight="1" spans="1:4">
      <c r="A38" s="255" t="s">
        <v>183</v>
      </c>
      <c r="B38" s="253">
        <v>298</v>
      </c>
      <c r="C38" s="253">
        <v>278</v>
      </c>
      <c r="D38" s="254">
        <f>B38/C38*100</f>
        <v>107.19</v>
      </c>
    </row>
    <row r="39" ht="20.1" customHeight="1" spans="1:4">
      <c r="A39" s="255" t="s">
        <v>184</v>
      </c>
      <c r="B39" s="253">
        <v>0</v>
      </c>
      <c r="C39" s="253">
        <v>440</v>
      </c>
      <c r="D39" s="254">
        <f>B39/C39*100</f>
        <v>0</v>
      </c>
    </row>
    <row r="40" ht="20.1" customHeight="1" spans="1:4">
      <c r="A40" s="255" t="s">
        <v>185</v>
      </c>
      <c r="B40" s="253">
        <v>406</v>
      </c>
      <c r="C40" s="253">
        <v>379</v>
      </c>
      <c r="D40" s="254">
        <f>B40/C40*100</f>
        <v>107.12</v>
      </c>
    </row>
    <row r="41" ht="20.1" customHeight="1" spans="1:4">
      <c r="A41" s="255" t="s">
        <v>186</v>
      </c>
      <c r="B41" s="253">
        <v>31</v>
      </c>
      <c r="C41" s="253">
        <v>5</v>
      </c>
      <c r="D41" s="254">
        <f>B41/C41*100</f>
        <v>620</v>
      </c>
    </row>
    <row r="42" ht="20.1" customHeight="1" spans="1:4">
      <c r="A42" s="255" t="s">
        <v>187</v>
      </c>
      <c r="B42" s="253">
        <v>41</v>
      </c>
      <c r="C42" s="253">
        <v>0</v>
      </c>
      <c r="D42" s="254"/>
    </row>
    <row r="43" ht="20.1" customHeight="1" spans="1:4">
      <c r="A43" s="255" t="s">
        <v>188</v>
      </c>
      <c r="B43" s="253">
        <v>4</v>
      </c>
      <c r="C43" s="253">
        <v>0</v>
      </c>
      <c r="D43" s="254"/>
    </row>
    <row r="44" ht="20.1" customHeight="1" spans="1:4">
      <c r="A44" s="255" t="s">
        <v>189</v>
      </c>
      <c r="B44" s="253">
        <v>90</v>
      </c>
      <c r="C44" s="253">
        <v>131</v>
      </c>
      <c r="D44" s="254">
        <f>B44/C44*100</f>
        <v>68.7</v>
      </c>
    </row>
    <row r="45" ht="20.1" customHeight="1" spans="1:4">
      <c r="A45" s="255" t="s">
        <v>190</v>
      </c>
      <c r="B45" s="253">
        <v>36</v>
      </c>
      <c r="C45" s="253">
        <v>48</v>
      </c>
      <c r="D45" s="254">
        <f>B45/C45*100</f>
        <v>75</v>
      </c>
    </row>
    <row r="46" ht="20.1" customHeight="1" spans="1:4">
      <c r="A46" s="255" t="s">
        <v>191</v>
      </c>
      <c r="B46" s="253">
        <v>14</v>
      </c>
      <c r="C46" s="253">
        <v>14</v>
      </c>
      <c r="D46" s="254">
        <f>B46/C46*100</f>
        <v>100</v>
      </c>
    </row>
    <row r="47" ht="20.1" customHeight="1" spans="1:4">
      <c r="A47" s="255" t="s">
        <v>192</v>
      </c>
      <c r="B47" s="253">
        <v>426</v>
      </c>
      <c r="C47" s="253">
        <v>639</v>
      </c>
      <c r="D47" s="254">
        <f>B47/C47*100</f>
        <v>66.67</v>
      </c>
    </row>
    <row r="48" ht="20.1" customHeight="1" spans="1:4">
      <c r="A48" s="255" t="s">
        <v>193</v>
      </c>
      <c r="B48" s="253">
        <v>88</v>
      </c>
      <c r="C48" s="253">
        <v>86</v>
      </c>
      <c r="D48" s="254">
        <f>B48/C48*100</f>
        <v>102.33</v>
      </c>
    </row>
    <row r="49" ht="20.1" customHeight="1" spans="1:4">
      <c r="A49" s="255" t="s">
        <v>194</v>
      </c>
      <c r="B49" s="253">
        <v>170</v>
      </c>
      <c r="C49" s="253">
        <v>0</v>
      </c>
      <c r="D49" s="254"/>
    </row>
    <row r="50" ht="20.1" customHeight="1" spans="1:4">
      <c r="A50" s="255" t="s">
        <v>195</v>
      </c>
      <c r="B50" s="253">
        <v>28</v>
      </c>
      <c r="C50" s="253">
        <v>28</v>
      </c>
      <c r="D50" s="254">
        <f t="shared" ref="D50:D68" si="1">B50/C50*100</f>
        <v>100</v>
      </c>
    </row>
    <row r="51" ht="20.1" customHeight="1" spans="1:4">
      <c r="A51" s="255" t="s">
        <v>196</v>
      </c>
      <c r="B51" s="253">
        <v>509</v>
      </c>
      <c r="C51" s="253">
        <v>430</v>
      </c>
      <c r="D51" s="254">
        <f t="shared" si="1"/>
        <v>118.37</v>
      </c>
    </row>
    <row r="52" ht="20.1" customHeight="1" spans="1:4">
      <c r="A52" s="255" t="s">
        <v>197</v>
      </c>
      <c r="B52" s="253">
        <v>188</v>
      </c>
      <c r="C52" s="253">
        <v>209</v>
      </c>
      <c r="D52" s="254">
        <f t="shared" si="1"/>
        <v>89.95</v>
      </c>
    </row>
    <row r="53" ht="20.1" customHeight="1" spans="1:4">
      <c r="A53" s="255" t="s">
        <v>198</v>
      </c>
      <c r="B53" s="253">
        <v>307</v>
      </c>
      <c r="C53" s="253">
        <v>200</v>
      </c>
      <c r="D53" s="254">
        <f t="shared" si="1"/>
        <v>153.5</v>
      </c>
    </row>
    <row r="54" ht="20.1" customHeight="1" spans="1:4">
      <c r="A54" s="255" t="s">
        <v>199</v>
      </c>
      <c r="B54" s="253">
        <v>143</v>
      </c>
      <c r="C54" s="253">
        <v>69</v>
      </c>
      <c r="D54" s="254">
        <f t="shared" si="1"/>
        <v>207.25</v>
      </c>
    </row>
    <row r="55" ht="20.1" customHeight="1" spans="1:4">
      <c r="A55" s="255" t="s">
        <v>200</v>
      </c>
      <c r="B55" s="253">
        <v>61</v>
      </c>
      <c r="C55" s="253">
        <v>29</v>
      </c>
      <c r="D55" s="254">
        <f t="shared" si="1"/>
        <v>210.34</v>
      </c>
    </row>
    <row r="56" ht="20.1" customHeight="1" spans="1:4">
      <c r="A56" s="255" t="s">
        <v>201</v>
      </c>
      <c r="B56" s="253">
        <v>195</v>
      </c>
      <c r="C56" s="253">
        <v>244</v>
      </c>
      <c r="D56" s="254">
        <f t="shared" si="1"/>
        <v>79.92</v>
      </c>
    </row>
    <row r="57" ht="20.1" customHeight="1" spans="1:4">
      <c r="A57" s="255" t="s">
        <v>202</v>
      </c>
      <c r="B57" s="253">
        <v>88</v>
      </c>
      <c r="C57" s="253">
        <v>41</v>
      </c>
      <c r="D57" s="254">
        <f t="shared" si="1"/>
        <v>214.63</v>
      </c>
    </row>
    <row r="58" ht="20.1" hidden="1" customHeight="1" spans="1:4">
      <c r="A58" s="256" t="s">
        <v>203</v>
      </c>
      <c r="B58" s="253">
        <v>0</v>
      </c>
      <c r="C58" s="253">
        <v>0</v>
      </c>
      <c r="D58" s="254"/>
    </row>
    <row r="59" ht="20.1" customHeight="1" spans="1:4">
      <c r="A59" s="255" t="s">
        <v>204</v>
      </c>
      <c r="B59" s="253">
        <v>112</v>
      </c>
      <c r="C59" s="253">
        <v>144</v>
      </c>
      <c r="D59" s="254">
        <f t="shared" si="1"/>
        <v>77.78</v>
      </c>
    </row>
    <row r="60" ht="20.1" hidden="1" customHeight="1" spans="1:4">
      <c r="A60" s="255" t="s">
        <v>205</v>
      </c>
      <c r="B60" s="253">
        <v>0</v>
      </c>
      <c r="C60" s="253">
        <v>0</v>
      </c>
      <c r="D60" s="254"/>
    </row>
    <row r="61" ht="20.1" customHeight="1" spans="1:4">
      <c r="A61" s="255" t="s">
        <v>206</v>
      </c>
      <c r="B61" s="253">
        <v>685</v>
      </c>
      <c r="C61" s="253">
        <v>956</v>
      </c>
      <c r="D61" s="254">
        <f t="shared" si="1"/>
        <v>71.65</v>
      </c>
    </row>
    <row r="62" ht="20.1" customHeight="1" spans="1:4">
      <c r="A62" s="255" t="s">
        <v>207</v>
      </c>
      <c r="B62" s="253">
        <v>133</v>
      </c>
      <c r="C62" s="253">
        <v>185</v>
      </c>
      <c r="D62" s="254">
        <f t="shared" si="1"/>
        <v>71.89</v>
      </c>
    </row>
    <row r="63" ht="20.1" customHeight="1" spans="1:4">
      <c r="A63" s="255" t="s">
        <v>208</v>
      </c>
      <c r="B63" s="253">
        <v>0</v>
      </c>
      <c r="C63" s="253">
        <v>12</v>
      </c>
      <c r="D63" s="254">
        <f t="shared" si="1"/>
        <v>0</v>
      </c>
    </row>
    <row r="64" ht="20.1" customHeight="1" spans="1:4">
      <c r="A64" s="255" t="s">
        <v>209</v>
      </c>
      <c r="B64" s="253">
        <v>911</v>
      </c>
      <c r="C64" s="253">
        <v>1000</v>
      </c>
      <c r="D64" s="254">
        <f t="shared" si="1"/>
        <v>91.1</v>
      </c>
    </row>
    <row r="65" ht="20.1" hidden="1" customHeight="1" spans="1:4">
      <c r="A65" s="256" t="s">
        <v>210</v>
      </c>
      <c r="B65" s="253">
        <v>0</v>
      </c>
      <c r="C65" s="253">
        <v>0</v>
      </c>
      <c r="D65" s="254"/>
    </row>
    <row r="66" ht="20.1" customHeight="1" spans="1:4">
      <c r="A66" s="255" t="s">
        <v>211</v>
      </c>
      <c r="B66" s="253">
        <v>223</v>
      </c>
      <c r="C66" s="253">
        <v>224</v>
      </c>
      <c r="D66" s="254">
        <f t="shared" si="1"/>
        <v>99.55</v>
      </c>
    </row>
    <row r="67" ht="20.1" customHeight="1" spans="1:4">
      <c r="A67" s="255" t="s">
        <v>212</v>
      </c>
      <c r="B67" s="253">
        <v>36</v>
      </c>
      <c r="C67" s="253">
        <v>0</v>
      </c>
      <c r="D67" s="254"/>
    </row>
    <row r="68" ht="20.1" customHeight="1" spans="1:4">
      <c r="A68" s="255" t="s">
        <v>213</v>
      </c>
      <c r="B68" s="253">
        <v>0</v>
      </c>
      <c r="C68" s="253">
        <v>180</v>
      </c>
      <c r="D68" s="254">
        <f t="shared" si="1"/>
        <v>0</v>
      </c>
    </row>
    <row r="69" ht="20.1" customHeight="1" spans="1:4">
      <c r="A69" s="255" t="s">
        <v>214</v>
      </c>
      <c r="B69" s="253">
        <v>168</v>
      </c>
      <c r="C69" s="253">
        <v>0</v>
      </c>
      <c r="D69" s="254"/>
    </row>
    <row r="70" ht="20.1" customHeight="1" spans="1:4">
      <c r="A70" s="255" t="s">
        <v>215</v>
      </c>
      <c r="B70" s="253">
        <v>725</v>
      </c>
      <c r="C70" s="253">
        <v>0</v>
      </c>
      <c r="D70" s="254"/>
    </row>
    <row r="71" ht="20.1" customHeight="1" spans="1:4">
      <c r="A71" s="255" t="s">
        <v>216</v>
      </c>
      <c r="B71" s="253">
        <v>26</v>
      </c>
      <c r="C71" s="253">
        <v>0</v>
      </c>
      <c r="D71" s="254"/>
    </row>
    <row r="72" ht="20.1" customHeight="1" spans="1:4">
      <c r="A72" s="252" t="s">
        <v>105</v>
      </c>
      <c r="B72" s="253">
        <v>0</v>
      </c>
      <c r="C72" s="253">
        <v>0</v>
      </c>
      <c r="D72" s="254"/>
    </row>
    <row r="73" ht="20.1" customHeight="1" spans="1:4">
      <c r="A73" s="252" t="s">
        <v>107</v>
      </c>
      <c r="B73" s="253">
        <v>0</v>
      </c>
      <c r="C73" s="253">
        <v>289</v>
      </c>
      <c r="D73" s="254">
        <f>B73/C73*100</f>
        <v>0</v>
      </c>
    </row>
    <row r="74" ht="20.1" customHeight="1" spans="1:4">
      <c r="A74" s="252" t="s">
        <v>108</v>
      </c>
      <c r="B74" s="253">
        <f>SUM(B75:B87)</f>
        <v>11660</v>
      </c>
      <c r="C74" s="253">
        <f>SUM(C75:C86)</f>
        <v>9538</v>
      </c>
      <c r="D74" s="254">
        <f>B74/C74*100</f>
        <v>122.25</v>
      </c>
    </row>
    <row r="75" ht="20.1" customHeight="1" spans="1:4">
      <c r="A75" s="255" t="s">
        <v>217</v>
      </c>
      <c r="B75" s="258">
        <v>8899</v>
      </c>
      <c r="C75" s="253">
        <v>8137</v>
      </c>
      <c r="D75" s="254">
        <f>B75/C75*100</f>
        <v>109.36</v>
      </c>
    </row>
    <row r="76" ht="20.1" hidden="1" customHeight="1" spans="1:4">
      <c r="A76" s="255" t="s">
        <v>218</v>
      </c>
      <c r="B76" s="253">
        <v>0</v>
      </c>
      <c r="C76" s="253">
        <v>0</v>
      </c>
      <c r="D76" s="254"/>
    </row>
    <row r="77" ht="20.1" customHeight="1" spans="1:4">
      <c r="A77" s="255" t="s">
        <v>219</v>
      </c>
      <c r="B77" s="253">
        <v>262</v>
      </c>
      <c r="C77" s="253">
        <v>200</v>
      </c>
      <c r="D77" s="254">
        <f>B77/C77*100</f>
        <v>131</v>
      </c>
    </row>
    <row r="78" ht="20.1" customHeight="1" spans="1:4">
      <c r="A78" s="255" t="s">
        <v>220</v>
      </c>
      <c r="B78" s="253">
        <v>999</v>
      </c>
      <c r="C78" s="253">
        <v>13</v>
      </c>
      <c r="D78" s="254">
        <f>B78/C78*100</f>
        <v>7684.62</v>
      </c>
    </row>
    <row r="79" ht="20.1" customHeight="1" spans="1:4">
      <c r="A79" s="255" t="s">
        <v>221</v>
      </c>
      <c r="B79" s="253">
        <v>0</v>
      </c>
      <c r="C79" s="253">
        <v>15</v>
      </c>
      <c r="D79" s="254">
        <f>B79/C79*100</f>
        <v>0</v>
      </c>
    </row>
    <row r="80" ht="20.1" customHeight="1" spans="1:4">
      <c r="A80" s="255" t="s">
        <v>222</v>
      </c>
      <c r="B80" s="253">
        <v>15</v>
      </c>
      <c r="C80" s="253">
        <v>0</v>
      </c>
      <c r="D80" s="254"/>
    </row>
    <row r="81" ht="20.1" customHeight="1" spans="1:4">
      <c r="A81" s="255" t="s">
        <v>223</v>
      </c>
      <c r="B81" s="253">
        <v>1095</v>
      </c>
      <c r="C81" s="253">
        <v>1034</v>
      </c>
      <c r="D81" s="254">
        <f>B81/C81*100</f>
        <v>105.9</v>
      </c>
    </row>
    <row r="82" ht="20.1" hidden="1" customHeight="1" spans="1:4">
      <c r="A82" s="255" t="s">
        <v>224</v>
      </c>
      <c r="B82" s="253">
        <v>0</v>
      </c>
      <c r="C82" s="253">
        <v>0</v>
      </c>
      <c r="D82" s="254" t="e">
        <f t="shared" ref="D82:D85" si="2">B82/C82*100</f>
        <v>#DIV/0!</v>
      </c>
    </row>
    <row r="83" ht="20.1" customHeight="1" spans="1:4">
      <c r="A83" s="255" t="s">
        <v>225</v>
      </c>
      <c r="B83" s="253">
        <v>0</v>
      </c>
      <c r="C83" s="253">
        <v>50</v>
      </c>
      <c r="D83" s="254">
        <f t="shared" si="2"/>
        <v>0</v>
      </c>
    </row>
    <row r="84" ht="20.1" customHeight="1" spans="1:4">
      <c r="A84" s="255" t="s">
        <v>226</v>
      </c>
      <c r="B84" s="253">
        <v>4</v>
      </c>
      <c r="C84" s="253">
        <v>6</v>
      </c>
      <c r="D84" s="254">
        <f t="shared" si="2"/>
        <v>66.67</v>
      </c>
    </row>
    <row r="85" ht="20.1" customHeight="1" spans="1:4">
      <c r="A85" s="255" t="s">
        <v>227</v>
      </c>
      <c r="B85" s="253">
        <v>126</v>
      </c>
      <c r="C85" s="253">
        <v>83</v>
      </c>
      <c r="D85" s="254">
        <f t="shared" si="2"/>
        <v>151.81</v>
      </c>
    </row>
    <row r="86" ht="20.1" customHeight="1" spans="1:4">
      <c r="A86" s="255" t="s">
        <v>228</v>
      </c>
      <c r="B86" s="253">
        <v>110</v>
      </c>
      <c r="C86" s="253">
        <v>0</v>
      </c>
      <c r="D86" s="254"/>
    </row>
    <row r="87" ht="20.1" customHeight="1" spans="1:4">
      <c r="A87" s="255" t="s">
        <v>229</v>
      </c>
      <c r="B87" s="258">
        <v>150</v>
      </c>
      <c r="C87" s="253">
        <v>0</v>
      </c>
      <c r="D87" s="254"/>
    </row>
    <row r="88" ht="20.1" customHeight="1" spans="1:4">
      <c r="A88" s="252" t="s">
        <v>109</v>
      </c>
      <c r="B88" s="253">
        <f>SUM(B89:B106)</f>
        <v>67676</v>
      </c>
      <c r="C88" s="253">
        <f>SUM(C89:C106)</f>
        <v>74790</v>
      </c>
      <c r="D88" s="254">
        <f>B88/C88*100</f>
        <v>90.49</v>
      </c>
    </row>
    <row r="89" ht="20.1" customHeight="1" spans="1:4">
      <c r="A89" s="259" t="s">
        <v>230</v>
      </c>
      <c r="B89" s="253">
        <v>159</v>
      </c>
      <c r="C89" s="253">
        <v>116</v>
      </c>
      <c r="D89" s="254">
        <f>B89/C89*100</f>
        <v>137.07</v>
      </c>
    </row>
    <row r="90" ht="20.1" hidden="1" customHeight="1" spans="1:4">
      <c r="A90" s="259" t="s">
        <v>231</v>
      </c>
      <c r="B90" s="253">
        <v>0</v>
      </c>
      <c r="C90" s="253">
        <v>0</v>
      </c>
      <c r="D90" s="254"/>
    </row>
    <row r="91" ht="20.1" customHeight="1" spans="1:4">
      <c r="A91" s="259" t="s">
        <v>232</v>
      </c>
      <c r="B91" s="253">
        <v>663</v>
      </c>
      <c r="C91" s="253">
        <v>1437</v>
      </c>
      <c r="D91" s="254">
        <f t="shared" ref="D91:D97" si="3">B91/C91*100</f>
        <v>46.14</v>
      </c>
    </row>
    <row r="92" ht="20.1" customHeight="1" spans="1:4">
      <c r="A92" s="259" t="s">
        <v>233</v>
      </c>
      <c r="B92" s="253">
        <v>3850</v>
      </c>
      <c r="C92" s="253">
        <v>4146</v>
      </c>
      <c r="D92" s="254">
        <f t="shared" si="3"/>
        <v>92.86</v>
      </c>
    </row>
    <row r="93" ht="20.1" customHeight="1" spans="1:4">
      <c r="A93" s="259" t="s">
        <v>234</v>
      </c>
      <c r="B93" s="253">
        <v>28296</v>
      </c>
      <c r="C93" s="253">
        <v>16843</v>
      </c>
      <c r="D93" s="254">
        <f t="shared" si="3"/>
        <v>168</v>
      </c>
    </row>
    <row r="94" ht="20.1" customHeight="1" spans="1:4">
      <c r="A94" s="259" t="s">
        <v>235</v>
      </c>
      <c r="B94" s="253">
        <v>15347</v>
      </c>
      <c r="C94" s="253">
        <v>10660</v>
      </c>
      <c r="D94" s="254">
        <f t="shared" si="3"/>
        <v>143.97</v>
      </c>
    </row>
    <row r="95" ht="20.1" customHeight="1" spans="1:4">
      <c r="A95" s="259" t="s">
        <v>236</v>
      </c>
      <c r="B95" s="253">
        <v>8867</v>
      </c>
      <c r="C95" s="253">
        <v>6645</v>
      </c>
      <c r="D95" s="254">
        <f t="shared" si="3"/>
        <v>133.44</v>
      </c>
    </row>
    <row r="96" ht="20.1" customHeight="1" spans="1:4">
      <c r="A96" s="259" t="s">
        <v>237</v>
      </c>
      <c r="B96" s="253">
        <v>6362</v>
      </c>
      <c r="C96" s="253">
        <v>29305</v>
      </c>
      <c r="D96" s="254">
        <f t="shared" si="3"/>
        <v>21.71</v>
      </c>
    </row>
    <row r="97" ht="20.1" customHeight="1" spans="1:4">
      <c r="A97" s="259" t="s">
        <v>238</v>
      </c>
      <c r="B97" s="253">
        <v>1594</v>
      </c>
      <c r="C97" s="253">
        <v>1421</v>
      </c>
      <c r="D97" s="254">
        <f t="shared" si="3"/>
        <v>112.17</v>
      </c>
    </row>
    <row r="98" ht="20.1" hidden="1" customHeight="1" spans="1:4">
      <c r="A98" s="256" t="s">
        <v>239</v>
      </c>
      <c r="B98" s="253">
        <v>0</v>
      </c>
      <c r="C98" s="253">
        <v>0</v>
      </c>
      <c r="D98" s="254"/>
    </row>
    <row r="99" ht="20.1" customHeight="1" spans="1:4">
      <c r="A99" s="259" t="s">
        <v>240</v>
      </c>
      <c r="B99" s="253">
        <v>589</v>
      </c>
      <c r="C99" s="253">
        <v>472</v>
      </c>
      <c r="D99" s="254">
        <f t="shared" ref="D99:D104" si="4">B99/C99*100</f>
        <v>124.79</v>
      </c>
    </row>
    <row r="100" ht="20.1" customHeight="1" spans="1:4">
      <c r="A100" s="259" t="s">
        <v>241</v>
      </c>
      <c r="B100" s="253">
        <v>798</v>
      </c>
      <c r="C100" s="253">
        <v>598</v>
      </c>
      <c r="D100" s="254">
        <f t="shared" si="4"/>
        <v>133.44</v>
      </c>
    </row>
    <row r="101" ht="20.1" customHeight="1" spans="1:4">
      <c r="A101" s="259" t="s">
        <v>242</v>
      </c>
      <c r="B101" s="253">
        <v>231</v>
      </c>
      <c r="C101" s="253">
        <v>242</v>
      </c>
      <c r="D101" s="254">
        <f t="shared" si="4"/>
        <v>95.45</v>
      </c>
    </row>
    <row r="102" ht="20.1" customHeight="1" spans="1:4">
      <c r="A102" s="259" t="s">
        <v>243</v>
      </c>
      <c r="B102" s="253">
        <v>0</v>
      </c>
      <c r="C102" s="253">
        <v>695</v>
      </c>
      <c r="D102" s="254">
        <f t="shared" si="4"/>
        <v>0</v>
      </c>
    </row>
    <row r="103" ht="20.1" customHeight="1" spans="1:4">
      <c r="A103" s="259" t="s">
        <v>244</v>
      </c>
      <c r="B103" s="253">
        <v>0</v>
      </c>
      <c r="C103" s="253">
        <v>25</v>
      </c>
      <c r="D103" s="254">
        <f t="shared" si="4"/>
        <v>0</v>
      </c>
    </row>
    <row r="104" ht="20.1" customHeight="1" spans="1:4">
      <c r="A104" s="259" t="s">
        <v>245</v>
      </c>
      <c r="B104" s="253">
        <v>0</v>
      </c>
      <c r="C104" s="253">
        <v>300</v>
      </c>
      <c r="D104" s="254">
        <f t="shared" si="4"/>
        <v>0</v>
      </c>
    </row>
    <row r="105" ht="20.1" customHeight="1" spans="1:4">
      <c r="A105" s="259" t="s">
        <v>246</v>
      </c>
      <c r="B105" s="253">
        <v>0</v>
      </c>
      <c r="C105" s="253">
        <v>700</v>
      </c>
      <c r="D105" s="254">
        <f t="shared" ref="D105:D111" si="5">B105/C105*100</f>
        <v>0</v>
      </c>
    </row>
    <row r="106" ht="20.1" customHeight="1" spans="1:4">
      <c r="A106" s="259" t="s">
        <v>247</v>
      </c>
      <c r="B106" s="253">
        <v>920</v>
      </c>
      <c r="C106" s="253">
        <v>1185</v>
      </c>
      <c r="D106" s="254">
        <f t="shared" si="5"/>
        <v>77.64</v>
      </c>
    </row>
    <row r="107" ht="20.1" customHeight="1" spans="1:4">
      <c r="A107" s="252" t="s">
        <v>110</v>
      </c>
      <c r="B107" s="253">
        <f>SUM(B108:B112)</f>
        <v>919</v>
      </c>
      <c r="C107" s="253">
        <f>SUM(C108:C112)</f>
        <v>5866</v>
      </c>
      <c r="D107" s="254">
        <f t="shared" si="5"/>
        <v>15.67</v>
      </c>
    </row>
    <row r="108" ht="20.1" customHeight="1" spans="1:4">
      <c r="A108" s="259" t="s">
        <v>248</v>
      </c>
      <c r="B108" s="253">
        <v>670</v>
      </c>
      <c r="C108" s="253">
        <v>771</v>
      </c>
      <c r="D108" s="254">
        <f t="shared" si="5"/>
        <v>86.9</v>
      </c>
    </row>
    <row r="109" ht="20.1" customHeight="1" spans="1:4">
      <c r="A109" s="259" t="s">
        <v>249</v>
      </c>
      <c r="B109" s="253">
        <v>177</v>
      </c>
      <c r="C109" s="253">
        <v>201</v>
      </c>
      <c r="D109" s="254">
        <f t="shared" si="5"/>
        <v>88.06</v>
      </c>
    </row>
    <row r="110" ht="20.1" customHeight="1" spans="1:4">
      <c r="A110" s="259" t="s">
        <v>250</v>
      </c>
      <c r="B110" s="253">
        <v>43</v>
      </c>
      <c r="C110" s="253">
        <v>4866</v>
      </c>
      <c r="D110" s="254">
        <f t="shared" si="5"/>
        <v>0.88</v>
      </c>
    </row>
    <row r="111" ht="20.1" customHeight="1" spans="1:4">
      <c r="A111" s="259" t="s">
        <v>251</v>
      </c>
      <c r="B111" s="253">
        <v>29</v>
      </c>
      <c r="C111" s="253">
        <v>28</v>
      </c>
      <c r="D111" s="254">
        <f t="shared" si="5"/>
        <v>103.57</v>
      </c>
    </row>
    <row r="112" ht="20.1" customHeight="1" spans="1:4">
      <c r="A112" s="259" t="s">
        <v>252</v>
      </c>
      <c r="B112" s="253">
        <v>0</v>
      </c>
      <c r="C112" s="253">
        <v>0</v>
      </c>
      <c r="D112" s="254"/>
    </row>
    <row r="113" ht="20.1" customHeight="1" spans="1:4">
      <c r="A113" s="260" t="s">
        <v>111</v>
      </c>
      <c r="B113" s="253">
        <f>SUM(B114:B129)</f>
        <v>6572</v>
      </c>
      <c r="C113" s="253">
        <f>SUM(C114:C129)</f>
        <v>4820</v>
      </c>
      <c r="D113" s="254">
        <f>B113/C113*100</f>
        <v>136.35</v>
      </c>
    </row>
    <row r="114" ht="20.1" customHeight="1" spans="1:4">
      <c r="A114" s="259" t="s">
        <v>253</v>
      </c>
      <c r="B114" s="253">
        <v>536</v>
      </c>
      <c r="C114" s="253">
        <v>2592</v>
      </c>
      <c r="D114" s="254">
        <f>B114/C114*100</f>
        <v>20.68</v>
      </c>
    </row>
    <row r="115" ht="20.1" customHeight="1" spans="1:4">
      <c r="A115" s="259" t="s">
        <v>254</v>
      </c>
      <c r="B115" s="253">
        <v>80</v>
      </c>
      <c r="C115" s="253">
        <v>51</v>
      </c>
      <c r="D115" s="254">
        <f>B115/C115*100</f>
        <v>156.86</v>
      </c>
    </row>
    <row r="116" ht="20.1" customHeight="1" spans="1:4">
      <c r="A116" s="259" t="s">
        <v>255</v>
      </c>
      <c r="B116" s="253">
        <v>0</v>
      </c>
      <c r="C116" s="253">
        <v>145</v>
      </c>
      <c r="D116" s="254">
        <f t="shared" ref="D116:D118" si="6">B116/C116*100</f>
        <v>0</v>
      </c>
    </row>
    <row r="117" ht="20.1" hidden="1" customHeight="1" spans="1:4">
      <c r="A117" s="259" t="s">
        <v>256</v>
      </c>
      <c r="B117" s="253">
        <v>0</v>
      </c>
      <c r="C117" s="253">
        <v>0</v>
      </c>
      <c r="D117" s="254" t="e">
        <f t="shared" si="6"/>
        <v>#DIV/0!</v>
      </c>
    </row>
    <row r="118" ht="20.1" customHeight="1" spans="1:4">
      <c r="A118" s="259" t="s">
        <v>257</v>
      </c>
      <c r="B118" s="253">
        <v>245</v>
      </c>
      <c r="C118" s="253">
        <v>269</v>
      </c>
      <c r="D118" s="254">
        <f t="shared" si="6"/>
        <v>91.08</v>
      </c>
    </row>
    <row r="119" ht="20.1" customHeight="1" spans="1:4">
      <c r="A119" s="259" t="s">
        <v>258</v>
      </c>
      <c r="B119" s="253">
        <v>135</v>
      </c>
      <c r="C119" s="253">
        <v>0</v>
      </c>
      <c r="D119" s="254"/>
    </row>
    <row r="120" ht="20.1" customHeight="1" spans="1:4">
      <c r="A120" s="259" t="s">
        <v>259</v>
      </c>
      <c r="B120" s="253">
        <v>307</v>
      </c>
      <c r="C120" s="253">
        <v>206</v>
      </c>
      <c r="D120" s="254">
        <f>B120/C120*100</f>
        <v>149.03</v>
      </c>
    </row>
    <row r="121" ht="20.1" customHeight="1" spans="1:4">
      <c r="A121" s="259" t="s">
        <v>260</v>
      </c>
      <c r="B121" s="258">
        <v>20</v>
      </c>
      <c r="C121" s="253">
        <v>0</v>
      </c>
      <c r="D121" s="254"/>
    </row>
    <row r="122" ht="20.1" customHeight="1" spans="1:4">
      <c r="A122" s="259" t="s">
        <v>261</v>
      </c>
      <c r="B122" s="253">
        <v>538</v>
      </c>
      <c r="C122" s="253">
        <v>644</v>
      </c>
      <c r="D122" s="254">
        <f>B122/C122*100</f>
        <v>83.54</v>
      </c>
    </row>
    <row r="123" ht="20.1" customHeight="1" spans="1:4">
      <c r="A123" s="259" t="s">
        <v>262</v>
      </c>
      <c r="B123" s="253">
        <v>3652</v>
      </c>
      <c r="C123" s="253">
        <v>0</v>
      </c>
      <c r="D123" s="254"/>
    </row>
    <row r="124" ht="20.1" customHeight="1" spans="1:4">
      <c r="A124" s="259" t="s">
        <v>263</v>
      </c>
      <c r="B124" s="253">
        <v>150</v>
      </c>
      <c r="C124" s="253">
        <v>0</v>
      </c>
      <c r="D124" s="254"/>
    </row>
    <row r="125" ht="20.1" customHeight="1" spans="1:4">
      <c r="A125" s="259" t="s">
        <v>264</v>
      </c>
      <c r="B125" s="253">
        <v>207</v>
      </c>
      <c r="C125" s="253">
        <v>193</v>
      </c>
      <c r="D125" s="254">
        <f>B125/C125*100</f>
        <v>107.25</v>
      </c>
    </row>
    <row r="126" ht="20.1" hidden="1" customHeight="1" spans="1:4">
      <c r="A126" s="259" t="s">
        <v>265</v>
      </c>
      <c r="B126" s="253">
        <v>0</v>
      </c>
      <c r="C126" s="253">
        <v>0</v>
      </c>
      <c r="D126" s="254"/>
    </row>
    <row r="127" ht="20.1" hidden="1" customHeight="1" spans="1:4">
      <c r="A127" s="259" t="s">
        <v>266</v>
      </c>
      <c r="B127" s="253">
        <v>0</v>
      </c>
      <c r="C127" s="253">
        <v>0</v>
      </c>
      <c r="D127" s="254"/>
    </row>
    <row r="128" ht="20.1" customHeight="1" spans="1:4">
      <c r="A128" s="259" t="s">
        <v>267</v>
      </c>
      <c r="B128" s="253">
        <v>198</v>
      </c>
      <c r="C128" s="253">
        <v>203</v>
      </c>
      <c r="D128" s="254">
        <f>B128/C128*100</f>
        <v>97.54</v>
      </c>
    </row>
    <row r="129" ht="20.1" customHeight="1" spans="1:4">
      <c r="A129" s="259" t="s">
        <v>268</v>
      </c>
      <c r="B129" s="253">
        <v>504</v>
      </c>
      <c r="C129" s="253">
        <v>517</v>
      </c>
      <c r="D129" s="254">
        <f>B129/C129*100</f>
        <v>97.49</v>
      </c>
    </row>
    <row r="130" ht="20.1" customHeight="1" spans="1:4">
      <c r="A130" s="260" t="s">
        <v>112</v>
      </c>
      <c r="B130" s="253">
        <f>SUM(B131:B185)+480</f>
        <v>43940</v>
      </c>
      <c r="C130" s="253">
        <f>SUM(C131:C185)</f>
        <v>40814</v>
      </c>
      <c r="D130" s="254">
        <f>B130/C130*100</f>
        <v>107.66</v>
      </c>
    </row>
    <row r="131" ht="20.1" customHeight="1" spans="1:4">
      <c r="A131" s="259" t="s">
        <v>269</v>
      </c>
      <c r="B131" s="253">
        <v>474</v>
      </c>
      <c r="C131" s="253">
        <v>533</v>
      </c>
      <c r="D131" s="254">
        <f>B131/C131*100</f>
        <v>88.93</v>
      </c>
    </row>
    <row r="132" ht="20.1" hidden="1" customHeight="1" spans="1:4">
      <c r="A132" s="259" t="s">
        <v>270</v>
      </c>
      <c r="B132" s="253">
        <v>0</v>
      </c>
      <c r="C132" s="253">
        <v>0</v>
      </c>
      <c r="D132" s="254"/>
    </row>
    <row r="133" ht="20.1" customHeight="1" spans="1:4">
      <c r="A133" s="259" t="s">
        <v>271</v>
      </c>
      <c r="B133" s="253">
        <v>0</v>
      </c>
      <c r="C133" s="253">
        <v>53</v>
      </c>
      <c r="D133" s="254">
        <f>B133/C133*100</f>
        <v>0</v>
      </c>
    </row>
    <row r="134" ht="20.1" customHeight="1" spans="1:4">
      <c r="A134" s="259" t="s">
        <v>272</v>
      </c>
      <c r="B134" s="253">
        <v>201</v>
      </c>
      <c r="C134" s="253">
        <v>145</v>
      </c>
      <c r="D134" s="254">
        <f>B134/C134*100</f>
        <v>138.62</v>
      </c>
    </row>
    <row r="135" ht="20.1" customHeight="1" spans="1:4">
      <c r="A135" s="259" t="s">
        <v>273</v>
      </c>
      <c r="B135" s="253">
        <v>10</v>
      </c>
      <c r="C135" s="253">
        <v>0</v>
      </c>
      <c r="D135" s="254"/>
    </row>
    <row r="136" ht="20.1" customHeight="1" spans="1:4">
      <c r="A136" s="259" t="s">
        <v>274</v>
      </c>
      <c r="B136" s="253">
        <v>256</v>
      </c>
      <c r="C136" s="253">
        <v>249</v>
      </c>
      <c r="D136" s="254">
        <f>B136/C136*100</f>
        <v>102.81</v>
      </c>
    </row>
    <row r="137" ht="20.1" customHeight="1" spans="1:4">
      <c r="A137" s="259" t="s">
        <v>227</v>
      </c>
      <c r="B137" s="253">
        <v>0</v>
      </c>
      <c r="C137" s="253">
        <v>98</v>
      </c>
      <c r="D137" s="254">
        <f t="shared" ref="D137:D152" si="7">B137/C137*100</f>
        <v>0</v>
      </c>
    </row>
    <row r="138" ht="20.1" customHeight="1" spans="1:4">
      <c r="A138" s="259" t="s">
        <v>275</v>
      </c>
      <c r="B138" s="253">
        <v>0</v>
      </c>
      <c r="C138" s="253">
        <v>40</v>
      </c>
      <c r="D138" s="254">
        <f t="shared" si="7"/>
        <v>0</v>
      </c>
    </row>
    <row r="139" ht="20.1" customHeight="1" spans="1:4">
      <c r="A139" s="259" t="s">
        <v>276</v>
      </c>
      <c r="B139" s="253">
        <v>133</v>
      </c>
      <c r="C139" s="253">
        <v>169</v>
      </c>
      <c r="D139" s="254">
        <f t="shared" si="7"/>
        <v>78.7</v>
      </c>
    </row>
    <row r="140" ht="20.1" customHeight="1" spans="1:4">
      <c r="A140" s="259" t="s">
        <v>277</v>
      </c>
      <c r="B140" s="253">
        <v>215</v>
      </c>
      <c r="C140" s="253">
        <v>242</v>
      </c>
      <c r="D140" s="254">
        <f t="shared" si="7"/>
        <v>88.84</v>
      </c>
    </row>
    <row r="141" ht="20.1" customHeight="1" spans="1:4">
      <c r="A141" s="259" t="s">
        <v>278</v>
      </c>
      <c r="B141" s="253">
        <v>0</v>
      </c>
      <c r="C141" s="253">
        <v>0</v>
      </c>
      <c r="D141" s="254"/>
    </row>
    <row r="142" ht="20.1" customHeight="1" spans="1:4">
      <c r="A142" s="259" t="s">
        <v>279</v>
      </c>
      <c r="B142" s="253">
        <v>0</v>
      </c>
      <c r="C142" s="253">
        <v>4</v>
      </c>
      <c r="D142" s="254">
        <f>B142/C142*100</f>
        <v>0</v>
      </c>
    </row>
    <row r="143" ht="20.1" customHeight="1" spans="1:4">
      <c r="A143" s="259" t="s">
        <v>280</v>
      </c>
      <c r="B143" s="253">
        <v>0</v>
      </c>
      <c r="C143" s="253">
        <v>917</v>
      </c>
      <c r="D143" s="254">
        <f t="shared" si="7"/>
        <v>0</v>
      </c>
    </row>
    <row r="144" ht="20.1" customHeight="1" spans="1:4">
      <c r="A144" s="259" t="s">
        <v>281</v>
      </c>
      <c r="B144" s="253">
        <v>30</v>
      </c>
      <c r="C144" s="253">
        <v>0</v>
      </c>
      <c r="D144" s="254"/>
    </row>
    <row r="145" s="244" customFormat="1" ht="20.1" customHeight="1" spans="1:7">
      <c r="A145" s="259" t="s">
        <v>282</v>
      </c>
      <c r="B145" s="253">
        <v>130</v>
      </c>
      <c r="C145" s="253">
        <v>160</v>
      </c>
      <c r="D145" s="254">
        <f t="shared" si="7"/>
        <v>81.25</v>
      </c>
      <c r="F145" s="109"/>
      <c r="G145" s="109"/>
    </row>
    <row r="146" s="244" customFormat="1" ht="20.1" customHeight="1" spans="1:7">
      <c r="A146" s="259" t="s">
        <v>283</v>
      </c>
      <c r="B146" s="253">
        <v>4669</v>
      </c>
      <c r="C146" s="253">
        <v>3892</v>
      </c>
      <c r="D146" s="254">
        <f t="shared" si="7"/>
        <v>119.96</v>
      </c>
      <c r="F146" s="109"/>
      <c r="G146" s="109"/>
    </row>
    <row r="147" s="244" customFormat="1" ht="20.1" customHeight="1" spans="1:7">
      <c r="A147" s="259" t="s">
        <v>284</v>
      </c>
      <c r="B147" s="253">
        <v>10000</v>
      </c>
      <c r="C147" s="253">
        <v>8000</v>
      </c>
      <c r="D147" s="254">
        <f t="shared" si="7"/>
        <v>125</v>
      </c>
      <c r="F147" s="109"/>
      <c r="G147" s="109"/>
    </row>
    <row r="148" s="244" customFormat="1" ht="20.1" customHeight="1" spans="1:7">
      <c r="A148" s="259" t="s">
        <v>285</v>
      </c>
      <c r="B148" s="253">
        <v>0</v>
      </c>
      <c r="C148" s="253">
        <v>1869</v>
      </c>
      <c r="D148" s="254">
        <f t="shared" si="7"/>
        <v>0</v>
      </c>
      <c r="F148" s="109"/>
      <c r="G148" s="109"/>
    </row>
    <row r="149" ht="20.1" customHeight="1" spans="1:4">
      <c r="A149" s="259" t="s">
        <v>286</v>
      </c>
      <c r="B149" s="253">
        <v>0</v>
      </c>
      <c r="C149" s="253">
        <v>0</v>
      </c>
      <c r="D149" s="254"/>
    </row>
    <row r="150" ht="20.1" customHeight="1" spans="1:4">
      <c r="A150" s="259" t="s">
        <v>287</v>
      </c>
      <c r="B150" s="253">
        <v>0</v>
      </c>
      <c r="C150" s="253">
        <v>0</v>
      </c>
      <c r="D150" s="254"/>
    </row>
    <row r="151" ht="20.1" customHeight="1" spans="1:4">
      <c r="A151" s="259" t="s">
        <v>288</v>
      </c>
      <c r="B151" s="253">
        <v>60</v>
      </c>
      <c r="C151" s="253">
        <v>65</v>
      </c>
      <c r="D151" s="254">
        <f t="shared" si="7"/>
        <v>92.31</v>
      </c>
    </row>
    <row r="152" ht="20.1" customHeight="1" spans="1:4">
      <c r="A152" s="259" t="s">
        <v>289</v>
      </c>
      <c r="B152" s="253">
        <v>0</v>
      </c>
      <c r="C152" s="253">
        <v>149</v>
      </c>
      <c r="D152" s="254">
        <f t="shared" si="7"/>
        <v>0</v>
      </c>
    </row>
    <row r="153" ht="20.1" hidden="1" customHeight="1" spans="1:4">
      <c r="A153" s="261" t="s">
        <v>290</v>
      </c>
      <c r="B153" s="253">
        <v>0</v>
      </c>
      <c r="C153" s="253">
        <v>0</v>
      </c>
      <c r="D153" s="254"/>
    </row>
    <row r="154" ht="20.1" hidden="1" customHeight="1" spans="1:4">
      <c r="A154" s="261" t="s">
        <v>291</v>
      </c>
      <c r="B154" s="253">
        <v>0</v>
      </c>
      <c r="C154" s="253">
        <v>0</v>
      </c>
      <c r="D154" s="254"/>
    </row>
    <row r="155" ht="20.1" hidden="1" customHeight="1" spans="1:4">
      <c r="A155" s="261" t="s">
        <v>292</v>
      </c>
      <c r="B155" s="253">
        <v>0</v>
      </c>
      <c r="C155" s="253">
        <v>0</v>
      </c>
      <c r="D155" s="254"/>
    </row>
    <row r="156" ht="20.1" customHeight="1" spans="1:4">
      <c r="A156" s="261" t="s">
        <v>293</v>
      </c>
      <c r="B156" s="253">
        <v>78</v>
      </c>
      <c r="C156" s="253">
        <v>0</v>
      </c>
      <c r="D156" s="254"/>
    </row>
    <row r="157" ht="20.1" customHeight="1" spans="1:4">
      <c r="A157" s="261" t="s">
        <v>294</v>
      </c>
      <c r="B157" s="253">
        <v>600</v>
      </c>
      <c r="C157" s="253">
        <v>0</v>
      </c>
      <c r="D157" s="254"/>
    </row>
    <row r="158" ht="20.1" customHeight="1" spans="1:4">
      <c r="A158" s="261" t="s">
        <v>295</v>
      </c>
      <c r="B158" s="253">
        <v>1478</v>
      </c>
      <c r="C158" s="253">
        <v>1484</v>
      </c>
      <c r="D158" s="254">
        <f>B158/C158*100</f>
        <v>99.6</v>
      </c>
    </row>
    <row r="159" ht="20.1" customHeight="1" spans="1:4">
      <c r="A159" s="261" t="s">
        <v>296</v>
      </c>
      <c r="B159" s="253">
        <v>370</v>
      </c>
      <c r="C159" s="253">
        <v>254</v>
      </c>
      <c r="D159" s="254">
        <f t="shared" ref="D159:D190" si="8">B159/C159*100</f>
        <v>145.67</v>
      </c>
    </row>
    <row r="160" ht="20.1" customHeight="1" spans="1:4">
      <c r="A160" s="261" t="s">
        <v>297</v>
      </c>
      <c r="B160" s="253">
        <v>666</v>
      </c>
      <c r="C160" s="253">
        <v>642</v>
      </c>
      <c r="D160" s="254">
        <f t="shared" si="8"/>
        <v>103.74</v>
      </c>
    </row>
    <row r="161" ht="20.1" customHeight="1" spans="1:4">
      <c r="A161" s="261" t="s">
        <v>298</v>
      </c>
      <c r="B161" s="253">
        <v>90</v>
      </c>
      <c r="C161" s="253">
        <v>350</v>
      </c>
      <c r="D161" s="254">
        <f t="shared" si="8"/>
        <v>25.71</v>
      </c>
    </row>
    <row r="162" ht="20.1" customHeight="1" spans="1:4">
      <c r="A162" s="261" t="s">
        <v>299</v>
      </c>
      <c r="B162" s="253">
        <v>0</v>
      </c>
      <c r="C162" s="253">
        <v>52</v>
      </c>
      <c r="D162" s="254">
        <f t="shared" si="8"/>
        <v>0</v>
      </c>
    </row>
    <row r="163" ht="20.1" hidden="1" customHeight="1" spans="1:4">
      <c r="A163" s="261" t="s">
        <v>300</v>
      </c>
      <c r="B163" s="253">
        <v>0</v>
      </c>
      <c r="C163" s="253">
        <v>0</v>
      </c>
      <c r="D163" s="254"/>
    </row>
    <row r="164" ht="20.1" customHeight="1" spans="1:4">
      <c r="A164" s="261" t="s">
        <v>301</v>
      </c>
      <c r="B164" s="253">
        <v>73</v>
      </c>
      <c r="C164" s="253">
        <v>56</v>
      </c>
      <c r="D164" s="254">
        <f t="shared" si="8"/>
        <v>130.36</v>
      </c>
    </row>
    <row r="165" ht="20.1" customHeight="1" spans="1:4">
      <c r="A165" s="261" t="s">
        <v>231</v>
      </c>
      <c r="B165" s="253">
        <v>52</v>
      </c>
      <c r="C165" s="253">
        <v>53</v>
      </c>
      <c r="D165" s="254">
        <f t="shared" si="8"/>
        <v>98.11</v>
      </c>
    </row>
    <row r="166" ht="20.1" customHeight="1" spans="1:4">
      <c r="A166" s="261" t="s">
        <v>302</v>
      </c>
      <c r="B166" s="253">
        <v>68</v>
      </c>
      <c r="C166" s="253">
        <v>78</v>
      </c>
      <c r="D166" s="254">
        <f t="shared" si="8"/>
        <v>87.18</v>
      </c>
    </row>
    <row r="167" ht="20.1" customHeight="1" spans="1:4">
      <c r="A167" s="261" t="s">
        <v>303</v>
      </c>
      <c r="B167" s="253">
        <v>0</v>
      </c>
      <c r="C167" s="253">
        <v>30</v>
      </c>
      <c r="D167" s="254">
        <f t="shared" si="8"/>
        <v>0</v>
      </c>
    </row>
    <row r="168" ht="20.1" customHeight="1" spans="1:4">
      <c r="A168" s="261" t="s">
        <v>304</v>
      </c>
      <c r="B168" s="253">
        <v>0</v>
      </c>
      <c r="C168" s="253">
        <v>5</v>
      </c>
      <c r="D168" s="254">
        <f t="shared" si="8"/>
        <v>0</v>
      </c>
    </row>
    <row r="169" ht="20.1" customHeight="1" spans="1:4">
      <c r="A169" s="261" t="s">
        <v>305</v>
      </c>
      <c r="B169" s="253">
        <v>1085</v>
      </c>
      <c r="C169" s="253">
        <v>1015</v>
      </c>
      <c r="D169" s="254">
        <f t="shared" si="8"/>
        <v>106.9</v>
      </c>
    </row>
    <row r="170" ht="20.1" customHeight="1" spans="1:4">
      <c r="A170" s="261" t="s">
        <v>306</v>
      </c>
      <c r="B170" s="253">
        <v>64</v>
      </c>
      <c r="C170" s="253">
        <v>65</v>
      </c>
      <c r="D170" s="254">
        <f t="shared" si="8"/>
        <v>98.46</v>
      </c>
    </row>
    <row r="171" ht="20.1" customHeight="1" spans="1:4">
      <c r="A171" s="261" t="s">
        <v>307</v>
      </c>
      <c r="B171" s="253">
        <v>21</v>
      </c>
      <c r="C171" s="253">
        <v>42</v>
      </c>
      <c r="D171" s="254">
        <f t="shared" si="8"/>
        <v>50</v>
      </c>
    </row>
    <row r="172" ht="20.1" hidden="1" customHeight="1" spans="1:4">
      <c r="A172" s="261" t="s">
        <v>308</v>
      </c>
      <c r="B172" s="253">
        <v>0</v>
      </c>
      <c r="C172" s="253">
        <v>0</v>
      </c>
      <c r="D172" s="254"/>
    </row>
    <row r="173" ht="20.1" customHeight="1" spans="1:4">
      <c r="A173" s="261" t="s">
        <v>309</v>
      </c>
      <c r="B173" s="253">
        <v>124</v>
      </c>
      <c r="C173" s="253">
        <v>126</v>
      </c>
      <c r="D173" s="254">
        <f t="shared" si="8"/>
        <v>98.41</v>
      </c>
    </row>
    <row r="174" ht="20.1" customHeight="1" spans="1:4">
      <c r="A174" s="261" t="s">
        <v>310</v>
      </c>
      <c r="B174" s="253">
        <v>4152</v>
      </c>
      <c r="C174" s="253">
        <v>3942</v>
      </c>
      <c r="D174" s="254">
        <f t="shared" si="8"/>
        <v>105.33</v>
      </c>
    </row>
    <row r="175" ht="20.1" customHeight="1" spans="1:4">
      <c r="A175" s="261" t="s">
        <v>311</v>
      </c>
      <c r="B175" s="253">
        <v>333</v>
      </c>
      <c r="C175" s="253">
        <v>335</v>
      </c>
      <c r="D175" s="254">
        <f t="shared" si="8"/>
        <v>99.4</v>
      </c>
    </row>
    <row r="176" ht="20.1" customHeight="1" spans="1:4">
      <c r="A176" s="261" t="s">
        <v>312</v>
      </c>
      <c r="B176" s="253">
        <v>24</v>
      </c>
      <c r="C176" s="253">
        <v>24</v>
      </c>
      <c r="D176" s="254">
        <f t="shared" si="8"/>
        <v>100</v>
      </c>
    </row>
    <row r="177" ht="20.1" customHeight="1" spans="1:4">
      <c r="A177" s="261" t="s">
        <v>313</v>
      </c>
      <c r="B177" s="253">
        <v>2137</v>
      </c>
      <c r="C177" s="253">
        <v>2062</v>
      </c>
      <c r="D177" s="254">
        <f t="shared" si="8"/>
        <v>103.64</v>
      </c>
    </row>
    <row r="178" ht="20.1" customHeight="1" spans="1:4">
      <c r="A178" s="261" t="s">
        <v>314</v>
      </c>
      <c r="B178" s="253">
        <v>41</v>
      </c>
      <c r="C178" s="253">
        <v>50</v>
      </c>
      <c r="D178" s="254">
        <f t="shared" si="8"/>
        <v>82</v>
      </c>
    </row>
    <row r="179" ht="20.1" customHeight="1" spans="1:4">
      <c r="A179" s="261" t="s">
        <v>315</v>
      </c>
      <c r="B179" s="253">
        <v>16</v>
      </c>
      <c r="C179" s="253">
        <v>21</v>
      </c>
      <c r="D179" s="254">
        <f t="shared" si="8"/>
        <v>76.19</v>
      </c>
    </row>
    <row r="180" ht="20.1" customHeight="1" spans="1:4">
      <c r="A180" s="261" t="s">
        <v>316</v>
      </c>
      <c r="B180" s="253">
        <v>240</v>
      </c>
      <c r="C180" s="253">
        <v>200</v>
      </c>
      <c r="D180" s="254">
        <f t="shared" si="8"/>
        <v>120</v>
      </c>
    </row>
    <row r="181" ht="20.1" customHeight="1" spans="1:4">
      <c r="A181" s="261" t="s">
        <v>317</v>
      </c>
      <c r="B181" s="253">
        <v>15400</v>
      </c>
      <c r="C181" s="253">
        <v>13000</v>
      </c>
      <c r="D181" s="254">
        <f t="shared" si="8"/>
        <v>118.46</v>
      </c>
    </row>
    <row r="182" ht="20.1" customHeight="1" spans="1:4">
      <c r="A182" s="261" t="s">
        <v>318</v>
      </c>
      <c r="B182" s="253">
        <v>40</v>
      </c>
      <c r="C182" s="253">
        <v>57</v>
      </c>
      <c r="D182" s="254">
        <f t="shared" si="8"/>
        <v>70.18</v>
      </c>
    </row>
    <row r="183" ht="20.1" customHeight="1" spans="1:4">
      <c r="A183" s="261" t="s">
        <v>319</v>
      </c>
      <c r="B183" s="253">
        <v>26</v>
      </c>
      <c r="C183" s="253">
        <v>147</v>
      </c>
      <c r="D183" s="254">
        <f t="shared" si="8"/>
        <v>17.69</v>
      </c>
    </row>
    <row r="184" ht="20.1" customHeight="1" spans="1:4">
      <c r="A184" s="261" t="s">
        <v>320</v>
      </c>
      <c r="B184" s="253">
        <v>104</v>
      </c>
      <c r="C184" s="253">
        <v>139</v>
      </c>
      <c r="D184" s="254">
        <f t="shared" si="8"/>
        <v>74.82</v>
      </c>
    </row>
    <row r="185" ht="20.1" customHeight="1" spans="1:4">
      <c r="A185" s="261" t="s">
        <v>321</v>
      </c>
      <c r="B185" s="253">
        <v>0</v>
      </c>
      <c r="C185" s="253">
        <v>0</v>
      </c>
      <c r="D185" s="254"/>
    </row>
    <row r="186" ht="20.1" customHeight="1" spans="1:4">
      <c r="A186" s="260" t="s">
        <v>322</v>
      </c>
      <c r="B186" s="253">
        <f>SUM(B187:B210)</f>
        <v>16250</v>
      </c>
      <c r="C186" s="253">
        <f>SUM(C187:C210)</f>
        <v>18099</v>
      </c>
      <c r="D186" s="254">
        <f t="shared" si="8"/>
        <v>89.78</v>
      </c>
    </row>
    <row r="187" ht="20.1" customHeight="1" spans="1:4">
      <c r="A187" s="261" t="s">
        <v>323</v>
      </c>
      <c r="B187" s="253">
        <v>328</v>
      </c>
      <c r="C187" s="253">
        <v>554</v>
      </c>
      <c r="D187" s="254">
        <f t="shared" si="8"/>
        <v>59.21</v>
      </c>
    </row>
    <row r="188" ht="20.1" customHeight="1" spans="1:4">
      <c r="A188" s="261" t="s">
        <v>231</v>
      </c>
      <c r="B188" s="253">
        <v>233</v>
      </c>
      <c r="C188" s="253">
        <v>303</v>
      </c>
      <c r="D188" s="254">
        <f t="shared" si="8"/>
        <v>76.9</v>
      </c>
    </row>
    <row r="189" ht="20.1" customHeight="1" spans="1:4">
      <c r="A189" s="261" t="s">
        <v>324</v>
      </c>
      <c r="B189" s="253">
        <v>768</v>
      </c>
      <c r="C189" s="253">
        <v>1204</v>
      </c>
      <c r="D189" s="254">
        <f t="shared" si="8"/>
        <v>63.79</v>
      </c>
    </row>
    <row r="190" ht="20.1" customHeight="1" spans="1:4">
      <c r="A190" s="261" t="s">
        <v>325</v>
      </c>
      <c r="B190" s="253">
        <v>854</v>
      </c>
      <c r="C190" s="253">
        <v>1143</v>
      </c>
      <c r="D190" s="254">
        <f t="shared" si="8"/>
        <v>74.72</v>
      </c>
    </row>
    <row r="191" ht="20.1" customHeight="1" spans="1:4">
      <c r="A191" s="261" t="s">
        <v>326</v>
      </c>
      <c r="B191" s="253">
        <v>314</v>
      </c>
      <c r="C191" s="253">
        <v>0</v>
      </c>
      <c r="D191" s="254"/>
    </row>
    <row r="192" ht="20.1" customHeight="1" spans="1:4">
      <c r="A192" s="261" t="s">
        <v>327</v>
      </c>
      <c r="B192" s="253">
        <v>4340</v>
      </c>
      <c r="C192" s="253">
        <v>5641</v>
      </c>
      <c r="D192" s="254">
        <f t="shared" ref="D192:D198" si="9">B192/C192*100</f>
        <v>76.94</v>
      </c>
    </row>
    <row r="193" ht="20.1" customHeight="1" spans="1:4">
      <c r="A193" s="261" t="s">
        <v>328</v>
      </c>
      <c r="B193" s="253">
        <v>311</v>
      </c>
      <c r="C193" s="253">
        <v>25</v>
      </c>
      <c r="D193" s="254">
        <f t="shared" si="9"/>
        <v>1244</v>
      </c>
    </row>
    <row r="194" ht="20.1" customHeight="1" spans="1:4">
      <c r="A194" s="261" t="s">
        <v>329</v>
      </c>
      <c r="B194" s="253">
        <v>611</v>
      </c>
      <c r="C194" s="253">
        <v>689</v>
      </c>
      <c r="D194" s="254">
        <f t="shared" si="9"/>
        <v>88.68</v>
      </c>
    </row>
    <row r="195" ht="20.1" customHeight="1" spans="1:4">
      <c r="A195" s="261" t="s">
        <v>330</v>
      </c>
      <c r="B195" s="253">
        <v>81</v>
      </c>
      <c r="C195" s="253">
        <v>100</v>
      </c>
      <c r="D195" s="254">
        <f t="shared" si="9"/>
        <v>81</v>
      </c>
    </row>
    <row r="196" ht="20.1" customHeight="1" spans="1:4">
      <c r="A196" s="261" t="s">
        <v>331</v>
      </c>
      <c r="B196" s="253">
        <v>945</v>
      </c>
      <c r="C196" s="253">
        <v>930</v>
      </c>
      <c r="D196" s="254">
        <f t="shared" si="9"/>
        <v>101.61</v>
      </c>
    </row>
    <row r="197" ht="20.1" customHeight="1" spans="1:4">
      <c r="A197" s="261" t="s">
        <v>332</v>
      </c>
      <c r="B197" s="253">
        <v>2199</v>
      </c>
      <c r="C197" s="253">
        <v>2262</v>
      </c>
      <c r="D197" s="254">
        <f t="shared" si="9"/>
        <v>97.21</v>
      </c>
    </row>
    <row r="198" ht="20.1" customHeight="1" spans="1:4">
      <c r="A198" s="261" t="s">
        <v>333</v>
      </c>
      <c r="B198" s="253">
        <v>30</v>
      </c>
      <c r="C198" s="253">
        <v>40</v>
      </c>
      <c r="D198" s="254">
        <f t="shared" si="9"/>
        <v>75</v>
      </c>
    </row>
    <row r="199" ht="20.1" hidden="1" customHeight="1" spans="1:4">
      <c r="A199" s="261" t="s">
        <v>334</v>
      </c>
      <c r="B199" s="253">
        <v>0</v>
      </c>
      <c r="C199" s="253">
        <v>0</v>
      </c>
      <c r="D199" s="254"/>
    </row>
    <row r="200" ht="20.1" hidden="1" customHeight="1" spans="1:4">
      <c r="A200" s="261" t="s">
        <v>335</v>
      </c>
      <c r="B200" s="253">
        <v>0</v>
      </c>
      <c r="C200" s="253">
        <v>0</v>
      </c>
      <c r="D200" s="254"/>
    </row>
    <row r="201" ht="20.1" customHeight="1" spans="1:4">
      <c r="A201" s="261" t="s">
        <v>336</v>
      </c>
      <c r="B201" s="253">
        <v>784</v>
      </c>
      <c r="C201" s="253">
        <v>0</v>
      </c>
      <c r="D201" s="254"/>
    </row>
    <row r="202" ht="20.1" customHeight="1" spans="1:4">
      <c r="A202" s="261" t="s">
        <v>337</v>
      </c>
      <c r="B202" s="253">
        <v>335</v>
      </c>
      <c r="C202" s="253">
        <v>48</v>
      </c>
      <c r="D202" s="254">
        <f>B202/C202*100</f>
        <v>697.92</v>
      </c>
    </row>
    <row r="203" ht="20.1" customHeight="1" spans="1:4">
      <c r="A203" s="261" t="s">
        <v>338</v>
      </c>
      <c r="B203" s="253">
        <v>1109</v>
      </c>
      <c r="C203" s="253">
        <v>1453</v>
      </c>
      <c r="D203" s="254">
        <f t="shared" ref="D203:D207" si="10">B203/C203*100</f>
        <v>76.32</v>
      </c>
    </row>
    <row r="204" ht="20.1" customHeight="1" spans="1:4">
      <c r="A204" s="261" t="s">
        <v>339</v>
      </c>
      <c r="B204" s="253">
        <v>1788</v>
      </c>
      <c r="C204" s="253">
        <v>738</v>
      </c>
      <c r="D204" s="254">
        <f t="shared" si="10"/>
        <v>242.28</v>
      </c>
    </row>
    <row r="205" ht="20.1" customHeight="1" spans="1:4">
      <c r="A205" s="261" t="s">
        <v>340</v>
      </c>
      <c r="B205" s="253">
        <v>100</v>
      </c>
      <c r="C205" s="253">
        <v>350</v>
      </c>
      <c r="D205" s="254">
        <f t="shared" si="10"/>
        <v>28.57</v>
      </c>
    </row>
    <row r="206" ht="20.1" customHeight="1" spans="1:4">
      <c r="A206" s="261" t="s">
        <v>341</v>
      </c>
      <c r="B206" s="253">
        <v>1</v>
      </c>
      <c r="C206" s="253">
        <v>1</v>
      </c>
      <c r="D206" s="254">
        <f t="shared" si="10"/>
        <v>100</v>
      </c>
    </row>
    <row r="207" ht="20.1" customHeight="1" spans="1:4">
      <c r="A207" s="261" t="s">
        <v>342</v>
      </c>
      <c r="B207" s="253">
        <v>43</v>
      </c>
      <c r="C207" s="253">
        <v>40</v>
      </c>
      <c r="D207" s="254">
        <f t="shared" si="10"/>
        <v>107.5</v>
      </c>
    </row>
    <row r="208" ht="20.1" customHeight="1" spans="1:4">
      <c r="A208" s="261" t="s">
        <v>343</v>
      </c>
      <c r="B208" s="253">
        <v>0</v>
      </c>
      <c r="C208" s="253">
        <v>0</v>
      </c>
      <c r="D208" s="254"/>
    </row>
    <row r="209" ht="20.1" customHeight="1" spans="1:4">
      <c r="A209" s="261" t="s">
        <v>344</v>
      </c>
      <c r="B209" s="253">
        <v>0</v>
      </c>
      <c r="C209" s="253">
        <v>576</v>
      </c>
      <c r="D209" s="254">
        <f t="shared" ref="D209:D214" si="11">B209/C209*100</f>
        <v>0</v>
      </c>
    </row>
    <row r="210" ht="20.1" customHeight="1" spans="1:4">
      <c r="A210" s="261" t="s">
        <v>345</v>
      </c>
      <c r="B210" s="253">
        <v>1076</v>
      </c>
      <c r="C210" s="253">
        <v>2002</v>
      </c>
      <c r="D210" s="254">
        <f t="shared" si="11"/>
        <v>53.75</v>
      </c>
    </row>
    <row r="211" ht="20.1" customHeight="1" spans="1:4">
      <c r="A211" s="260" t="s">
        <v>114</v>
      </c>
      <c r="B211" s="253">
        <f>SUM(B212:B217)</f>
        <v>7174</v>
      </c>
      <c r="C211" s="253">
        <f>SUM(C212:C215)</f>
        <v>8596</v>
      </c>
      <c r="D211" s="254">
        <f t="shared" si="11"/>
        <v>83.46</v>
      </c>
    </row>
    <row r="212" ht="20.1" customHeight="1" spans="1:4">
      <c r="A212" s="261" t="s">
        <v>346</v>
      </c>
      <c r="B212" s="262">
        <v>1869</v>
      </c>
      <c r="C212" s="253">
        <v>1931</v>
      </c>
      <c r="D212" s="254">
        <f t="shared" si="11"/>
        <v>96.79</v>
      </c>
    </row>
    <row r="213" ht="20.1" customHeight="1" spans="1:4">
      <c r="A213" s="261" t="s">
        <v>347</v>
      </c>
      <c r="B213" s="253">
        <v>2060</v>
      </c>
      <c r="C213" s="253">
        <v>5345</v>
      </c>
      <c r="D213" s="254">
        <f t="shared" si="11"/>
        <v>38.54</v>
      </c>
    </row>
    <row r="214" ht="20.1" customHeight="1" spans="1:4">
      <c r="A214" s="261" t="s">
        <v>348</v>
      </c>
      <c r="B214" s="253">
        <v>595</v>
      </c>
      <c r="C214" s="253">
        <v>1320</v>
      </c>
      <c r="D214" s="254">
        <f t="shared" si="11"/>
        <v>45.08</v>
      </c>
    </row>
    <row r="215" ht="20.1" hidden="1" customHeight="1" spans="1:4">
      <c r="A215" s="261" t="s">
        <v>349</v>
      </c>
      <c r="B215" s="253">
        <v>0</v>
      </c>
      <c r="C215" s="253">
        <v>0</v>
      </c>
      <c r="D215" s="254"/>
    </row>
    <row r="216" ht="20.1" customHeight="1" spans="1:4">
      <c r="A216" s="261" t="s">
        <v>350</v>
      </c>
      <c r="B216" s="262">
        <v>2550</v>
      </c>
      <c r="C216" s="253">
        <v>0</v>
      </c>
      <c r="D216" s="254"/>
    </row>
    <row r="217" ht="20.1" customHeight="1" spans="1:4">
      <c r="A217" s="261" t="s">
        <v>351</v>
      </c>
      <c r="B217" s="253">
        <v>100</v>
      </c>
      <c r="C217" s="253">
        <v>0</v>
      </c>
      <c r="D217" s="254"/>
    </row>
    <row r="218" ht="20.1" customHeight="1" spans="1:4">
      <c r="A218" s="260" t="s">
        <v>115</v>
      </c>
      <c r="B218" s="253">
        <f>SUM(B219:B223)</f>
        <v>9315</v>
      </c>
      <c r="C218" s="253">
        <f>SUM(C219:C223)</f>
        <v>16383</v>
      </c>
      <c r="D218" s="254">
        <f>B218/C218*100</f>
        <v>56.86</v>
      </c>
    </row>
    <row r="219" ht="20.1" customHeight="1" spans="1:4">
      <c r="A219" s="261" t="s">
        <v>352</v>
      </c>
      <c r="B219" s="262">
        <v>419</v>
      </c>
      <c r="C219" s="253">
        <v>998</v>
      </c>
      <c r="D219" s="254">
        <f>B219/C219*100</f>
        <v>41.98</v>
      </c>
    </row>
    <row r="220" ht="20.1" customHeight="1" spans="1:4">
      <c r="A220" s="261" t="s">
        <v>353</v>
      </c>
      <c r="B220" s="262">
        <v>1080</v>
      </c>
      <c r="C220" s="253">
        <v>329</v>
      </c>
      <c r="D220" s="254">
        <f>B220/C220*100</f>
        <v>328.27</v>
      </c>
    </row>
    <row r="221" ht="20.1" customHeight="1" spans="1:4">
      <c r="A221" s="261" t="s">
        <v>354</v>
      </c>
      <c r="B221" s="262">
        <v>571</v>
      </c>
      <c r="C221" s="253">
        <v>820</v>
      </c>
      <c r="D221" s="254">
        <f>B221/C221*100</f>
        <v>69.63</v>
      </c>
    </row>
    <row r="222" ht="20.1" hidden="1" customHeight="1" spans="1:4">
      <c r="A222" s="263" t="s">
        <v>355</v>
      </c>
      <c r="B222" s="253">
        <v>0</v>
      </c>
      <c r="C222" s="253">
        <v>0</v>
      </c>
      <c r="D222" s="254"/>
    </row>
    <row r="223" ht="20.1" customHeight="1" spans="1:4">
      <c r="A223" s="264" t="s">
        <v>356</v>
      </c>
      <c r="B223" s="253">
        <v>7245</v>
      </c>
      <c r="C223" s="253">
        <v>14236</v>
      </c>
      <c r="D223" s="254">
        <f>B223/C223*100</f>
        <v>50.89</v>
      </c>
    </row>
    <row r="224" ht="20.1" customHeight="1" spans="1:4">
      <c r="A224" s="260" t="s">
        <v>116</v>
      </c>
      <c r="B224" s="253">
        <f>SUM(B225:B261)</f>
        <v>13774</v>
      </c>
      <c r="C224" s="253">
        <f>SUM(C225:C260)</f>
        <v>14541</v>
      </c>
      <c r="D224" s="254">
        <f>B224/C224*100</f>
        <v>94.73</v>
      </c>
    </row>
    <row r="225" ht="20.1" customHeight="1" spans="1:4">
      <c r="A225" s="261" t="s">
        <v>357</v>
      </c>
      <c r="B225" s="262">
        <v>515</v>
      </c>
      <c r="C225" s="253">
        <v>554</v>
      </c>
      <c r="D225" s="254">
        <f>B225/C225*100</f>
        <v>92.96</v>
      </c>
    </row>
    <row r="226" ht="20.1" hidden="1" customHeight="1" spans="1:4">
      <c r="A226" s="261" t="s">
        <v>358</v>
      </c>
      <c r="B226" s="253">
        <v>0</v>
      </c>
      <c r="C226" s="253">
        <v>0</v>
      </c>
      <c r="D226" s="254"/>
    </row>
    <row r="227" ht="20.1" customHeight="1" spans="1:4">
      <c r="A227" s="261" t="s">
        <v>359</v>
      </c>
      <c r="B227" s="258">
        <v>1433</v>
      </c>
      <c r="C227" s="253">
        <v>1693</v>
      </c>
      <c r="D227" s="254">
        <f>B227/C227*100</f>
        <v>84.64</v>
      </c>
    </row>
    <row r="228" ht="20.1" hidden="1" customHeight="1" spans="1:4">
      <c r="A228" s="257" t="s">
        <v>360</v>
      </c>
      <c r="B228" s="253">
        <v>0</v>
      </c>
      <c r="C228" s="253">
        <v>0</v>
      </c>
      <c r="D228" s="254" t="e">
        <f t="shared" ref="D228:D229" si="12">B228/C228*100</f>
        <v>#DIV/0!</v>
      </c>
    </row>
    <row r="229" ht="20.1" customHeight="1" spans="1:4">
      <c r="A229" s="261" t="s">
        <v>361</v>
      </c>
      <c r="B229" s="253">
        <v>0</v>
      </c>
      <c r="C229" s="253">
        <v>38</v>
      </c>
      <c r="D229" s="254">
        <f t="shared" si="12"/>
        <v>0</v>
      </c>
    </row>
    <row r="230" ht="20.1" customHeight="1" spans="1:4">
      <c r="A230" s="261" t="s">
        <v>362</v>
      </c>
      <c r="B230" s="258">
        <v>119</v>
      </c>
      <c r="C230" s="253">
        <v>0</v>
      </c>
      <c r="D230" s="254"/>
    </row>
    <row r="231" ht="20.1" customHeight="1" spans="1:4">
      <c r="A231" s="261" t="s">
        <v>363</v>
      </c>
      <c r="B231" s="258">
        <v>60</v>
      </c>
      <c r="C231" s="253">
        <v>0</v>
      </c>
      <c r="D231" s="254"/>
    </row>
    <row r="232" ht="20.1" customHeight="1" spans="1:4">
      <c r="A232" s="261" t="s">
        <v>364</v>
      </c>
      <c r="B232" s="258">
        <v>260</v>
      </c>
      <c r="C232" s="253">
        <v>0</v>
      </c>
      <c r="D232" s="254"/>
    </row>
    <row r="233" ht="20.1" customHeight="1" spans="1:4">
      <c r="A233" s="261" t="s">
        <v>365</v>
      </c>
      <c r="B233" s="258">
        <v>15</v>
      </c>
      <c r="C233" s="253">
        <v>0</v>
      </c>
      <c r="D233" s="254"/>
    </row>
    <row r="234" ht="20.1" hidden="1" customHeight="1" spans="1:4">
      <c r="A234" s="261" t="s">
        <v>366</v>
      </c>
      <c r="B234" s="253">
        <v>0</v>
      </c>
      <c r="C234" s="253">
        <v>0</v>
      </c>
      <c r="D234" s="254"/>
    </row>
    <row r="235" ht="20.1" hidden="1" customHeight="1" spans="1:4">
      <c r="A235" s="261" t="s">
        <v>367</v>
      </c>
      <c r="B235" s="253">
        <v>0</v>
      </c>
      <c r="C235" s="253">
        <v>0</v>
      </c>
      <c r="D235" s="254"/>
    </row>
    <row r="236" ht="20.1" hidden="1" customHeight="1" spans="1:4">
      <c r="A236" s="261" t="s">
        <v>368</v>
      </c>
      <c r="B236" s="253">
        <v>0</v>
      </c>
      <c r="C236" s="253">
        <v>0</v>
      </c>
      <c r="D236" s="254"/>
    </row>
    <row r="237" ht="20.1" customHeight="1" spans="1:4">
      <c r="A237" s="261" t="s">
        <v>369</v>
      </c>
      <c r="B237" s="253">
        <v>0</v>
      </c>
      <c r="C237" s="253">
        <v>100</v>
      </c>
      <c r="D237" s="254">
        <f>B237/C237*100</f>
        <v>0</v>
      </c>
    </row>
    <row r="238" ht="20.1" customHeight="1" spans="1:4">
      <c r="A238" s="261" t="s">
        <v>370</v>
      </c>
      <c r="B238" s="258">
        <v>196</v>
      </c>
      <c r="C238" s="253">
        <v>59</v>
      </c>
      <c r="D238" s="254">
        <f>B238/C238*100</f>
        <v>332.2</v>
      </c>
    </row>
    <row r="239" ht="20.1" customHeight="1" spans="1:4">
      <c r="A239" s="261" t="s">
        <v>371</v>
      </c>
      <c r="B239" s="258">
        <v>659</v>
      </c>
      <c r="C239" s="253">
        <v>911</v>
      </c>
      <c r="D239" s="254">
        <f>B239/C239*100</f>
        <v>72.34</v>
      </c>
    </row>
    <row r="240" ht="20.1" customHeight="1" spans="1:4">
      <c r="A240" s="261" t="s">
        <v>372</v>
      </c>
      <c r="B240" s="258">
        <v>6</v>
      </c>
      <c r="C240" s="253">
        <v>0</v>
      </c>
      <c r="D240" s="254"/>
    </row>
    <row r="241" ht="20.1" customHeight="1" spans="1:4">
      <c r="A241" s="261" t="s">
        <v>373</v>
      </c>
      <c r="B241" s="258">
        <v>1627</v>
      </c>
      <c r="C241" s="253">
        <v>2189</v>
      </c>
      <c r="D241" s="254">
        <f>B241/C241*100</f>
        <v>74.33</v>
      </c>
    </row>
    <row r="242" ht="20.1" hidden="1" customHeight="1" spans="1:4">
      <c r="A242" s="261" t="s">
        <v>374</v>
      </c>
      <c r="B242" s="253">
        <v>0</v>
      </c>
      <c r="C242" s="253">
        <v>0</v>
      </c>
      <c r="D242" s="254"/>
    </row>
    <row r="243" ht="20.1" customHeight="1" spans="1:4">
      <c r="A243" s="261" t="s">
        <v>375</v>
      </c>
      <c r="B243" s="258">
        <v>1118</v>
      </c>
      <c r="C243" s="253">
        <v>0</v>
      </c>
      <c r="D243" s="254"/>
    </row>
    <row r="244" ht="20.1" hidden="1" customHeight="1" spans="1:4">
      <c r="A244" s="261" t="s">
        <v>376</v>
      </c>
      <c r="B244" s="253">
        <v>0</v>
      </c>
      <c r="C244" s="253">
        <v>0</v>
      </c>
      <c r="D244" s="254"/>
    </row>
    <row r="245" ht="20.1" hidden="1" customHeight="1" spans="1:4">
      <c r="A245" s="261" t="s">
        <v>377</v>
      </c>
      <c r="B245" s="253">
        <v>0</v>
      </c>
      <c r="C245" s="253">
        <v>0</v>
      </c>
      <c r="D245" s="254"/>
    </row>
    <row r="246" ht="20.1" customHeight="1" spans="1:4">
      <c r="A246" s="261" t="s">
        <v>378</v>
      </c>
      <c r="B246" s="258">
        <v>627</v>
      </c>
      <c r="C246" s="253">
        <v>89</v>
      </c>
      <c r="D246" s="254">
        <f>B246/C246*100</f>
        <v>704.49</v>
      </c>
    </row>
    <row r="247" ht="20.1" customHeight="1" spans="1:4">
      <c r="A247" s="261" t="s">
        <v>379</v>
      </c>
      <c r="B247" s="258">
        <v>183</v>
      </c>
      <c r="C247" s="253">
        <v>319</v>
      </c>
      <c r="D247" s="254">
        <f>B247/C247*100</f>
        <v>57.37</v>
      </c>
    </row>
    <row r="248" ht="20.1" customHeight="1" spans="1:4">
      <c r="A248" s="261" t="s">
        <v>380</v>
      </c>
      <c r="B248" s="258">
        <v>41</v>
      </c>
      <c r="C248" s="253">
        <v>49</v>
      </c>
      <c r="D248" s="254">
        <f>B248/C248*100</f>
        <v>83.67</v>
      </c>
    </row>
    <row r="249" ht="20.1" customHeight="1" spans="1:4">
      <c r="A249" s="261" t="s">
        <v>381</v>
      </c>
      <c r="B249" s="258">
        <v>235</v>
      </c>
      <c r="C249" s="253">
        <v>317</v>
      </c>
      <c r="D249" s="254">
        <f t="shared" ref="D249:D252" si="13">B249/C249*100</f>
        <v>74.13</v>
      </c>
    </row>
    <row r="250" ht="20.1" customHeight="1" spans="1:4">
      <c r="A250" s="261" t="s">
        <v>382</v>
      </c>
      <c r="B250" s="258">
        <v>681</v>
      </c>
      <c r="C250" s="253">
        <v>875</v>
      </c>
      <c r="D250" s="254">
        <f t="shared" si="13"/>
        <v>77.83</v>
      </c>
    </row>
    <row r="251" ht="20.1" hidden="1" customHeight="1" spans="1:4">
      <c r="A251" s="261" t="s">
        <v>383</v>
      </c>
      <c r="B251" s="258">
        <v>0</v>
      </c>
      <c r="C251" s="258">
        <v>0</v>
      </c>
      <c r="D251" s="254" t="e">
        <f t="shared" si="13"/>
        <v>#DIV/0!</v>
      </c>
    </row>
    <row r="252" ht="20.1" customHeight="1" spans="1:4">
      <c r="A252" s="261" t="s">
        <v>384</v>
      </c>
      <c r="B252" s="253">
        <v>0</v>
      </c>
      <c r="C252" s="253">
        <v>100</v>
      </c>
      <c r="D252" s="254">
        <f t="shared" si="13"/>
        <v>0</v>
      </c>
    </row>
    <row r="253" ht="20.1" customHeight="1" spans="1:4">
      <c r="A253" s="261" t="s">
        <v>385</v>
      </c>
      <c r="B253" s="258">
        <v>200</v>
      </c>
      <c r="C253" s="253">
        <v>0</v>
      </c>
      <c r="D253" s="254"/>
    </row>
    <row r="254" ht="20.1" customHeight="1" spans="1:4">
      <c r="A254" s="261" t="s">
        <v>386</v>
      </c>
      <c r="B254" s="262">
        <v>147</v>
      </c>
      <c r="C254" s="253">
        <v>0</v>
      </c>
      <c r="D254" s="254"/>
    </row>
    <row r="255" ht="20.1" hidden="1" customHeight="1" spans="1:4">
      <c r="A255" s="261" t="s">
        <v>387</v>
      </c>
      <c r="B255" s="253">
        <v>0</v>
      </c>
      <c r="C255" s="253">
        <v>0</v>
      </c>
      <c r="D255" s="254"/>
    </row>
    <row r="256" ht="20.1" hidden="1" customHeight="1" spans="1:4">
      <c r="A256" s="261" t="s">
        <v>388</v>
      </c>
      <c r="B256" s="253">
        <v>0</v>
      </c>
      <c r="C256" s="253">
        <v>0</v>
      </c>
      <c r="D256" s="254"/>
    </row>
    <row r="257" ht="20.1" customHeight="1" spans="1:4">
      <c r="A257" s="261" t="s">
        <v>389</v>
      </c>
      <c r="B257" s="258">
        <v>1623</v>
      </c>
      <c r="C257" s="253">
        <v>3949</v>
      </c>
      <c r="D257" s="254">
        <f>B257/C257*100</f>
        <v>41.1</v>
      </c>
    </row>
    <row r="258" ht="20.1" customHeight="1" spans="1:4">
      <c r="A258" s="261" t="s">
        <v>390</v>
      </c>
      <c r="B258" s="258">
        <v>609</v>
      </c>
      <c r="C258" s="253">
        <v>0</v>
      </c>
      <c r="D258" s="254"/>
    </row>
    <row r="259" ht="20.1" customHeight="1" spans="1:4">
      <c r="A259" s="261" t="s">
        <v>391</v>
      </c>
      <c r="B259" s="258">
        <v>2090</v>
      </c>
      <c r="C259" s="253">
        <v>2099</v>
      </c>
      <c r="D259" s="254">
        <f>B259/C259*100</f>
        <v>99.57</v>
      </c>
    </row>
    <row r="260" ht="20.1" customHeight="1" spans="1:4">
      <c r="A260" s="261" t="s">
        <v>392</v>
      </c>
      <c r="B260" s="258">
        <v>1210</v>
      </c>
      <c r="C260" s="253">
        <v>1200</v>
      </c>
      <c r="D260" s="254">
        <f>B260/C260*100</f>
        <v>100.83</v>
      </c>
    </row>
    <row r="261" ht="20.1" customHeight="1" spans="1:4">
      <c r="A261" s="261" t="s">
        <v>393</v>
      </c>
      <c r="B261" s="258">
        <v>120</v>
      </c>
      <c r="C261" s="253">
        <v>0</v>
      </c>
      <c r="D261" s="254"/>
    </row>
    <row r="262" ht="20.1" customHeight="1" spans="1:4">
      <c r="A262" s="260" t="s">
        <v>117</v>
      </c>
      <c r="B262" s="253">
        <f>SUM(B263:B266)</f>
        <v>2184</v>
      </c>
      <c r="C262" s="253">
        <f>SUM(C263:C266)</f>
        <v>2098</v>
      </c>
      <c r="D262" s="254">
        <f>B262/C262*100</f>
        <v>104.1</v>
      </c>
    </row>
    <row r="263" ht="20.1" customHeight="1" spans="1:4">
      <c r="A263" s="261" t="s">
        <v>394</v>
      </c>
      <c r="B263" s="262">
        <v>1737</v>
      </c>
      <c r="C263" s="253">
        <v>1474</v>
      </c>
      <c r="D263" s="254">
        <f>B263/C263*100</f>
        <v>117.84</v>
      </c>
    </row>
    <row r="264" ht="20.1" customHeight="1" spans="1:4">
      <c r="A264" s="261" t="s">
        <v>395</v>
      </c>
      <c r="B264" s="262">
        <v>427</v>
      </c>
      <c r="C264" s="253">
        <v>584</v>
      </c>
      <c r="D264" s="254">
        <f>B264/C264*100</f>
        <v>73.12</v>
      </c>
    </row>
    <row r="265" ht="20.1" hidden="1" customHeight="1" spans="1:4">
      <c r="A265" s="261" t="s">
        <v>396</v>
      </c>
      <c r="B265" s="253">
        <v>0</v>
      </c>
      <c r="C265" s="253">
        <v>0</v>
      </c>
      <c r="D265" s="254" t="e">
        <f t="shared" ref="D265:D269" si="14">B265/C265*100</f>
        <v>#DIV/0!</v>
      </c>
    </row>
    <row r="266" ht="20.1" customHeight="1" spans="1:4">
      <c r="A266" s="261" t="s">
        <v>397</v>
      </c>
      <c r="B266" s="253">
        <v>20</v>
      </c>
      <c r="C266" s="253">
        <v>40</v>
      </c>
      <c r="D266" s="254">
        <f t="shared" si="14"/>
        <v>50</v>
      </c>
    </row>
    <row r="267" ht="20.1" customHeight="1" spans="1:4">
      <c r="A267" s="260" t="s">
        <v>398</v>
      </c>
      <c r="B267" s="253">
        <f>SUM(B268:B269)</f>
        <v>145</v>
      </c>
      <c r="C267" s="253">
        <f>SUM(C268:C269)</f>
        <v>282</v>
      </c>
      <c r="D267" s="254">
        <f t="shared" si="14"/>
        <v>51.42</v>
      </c>
    </row>
    <row r="268" ht="20.1" customHeight="1" spans="1:4">
      <c r="A268" s="261" t="s">
        <v>399</v>
      </c>
      <c r="B268" s="258">
        <v>145</v>
      </c>
      <c r="C268" s="253">
        <v>222</v>
      </c>
      <c r="D268" s="254">
        <f t="shared" si="14"/>
        <v>65.32</v>
      </c>
    </row>
    <row r="269" ht="20.1" customHeight="1" spans="1:4">
      <c r="A269" s="261" t="s">
        <v>400</v>
      </c>
      <c r="B269" s="258">
        <v>0</v>
      </c>
      <c r="C269" s="253">
        <v>60</v>
      </c>
      <c r="D269" s="254">
        <f t="shared" si="14"/>
        <v>0</v>
      </c>
    </row>
    <row r="270" ht="20.1" customHeight="1" spans="1:4">
      <c r="A270" s="260" t="s">
        <v>401</v>
      </c>
      <c r="B270" s="258">
        <f>B271</f>
        <v>30</v>
      </c>
      <c r="C270" s="253">
        <v>0</v>
      </c>
      <c r="D270" s="254"/>
    </row>
    <row r="271" ht="20.1" customHeight="1" spans="1:4">
      <c r="A271" s="261" t="s">
        <v>402</v>
      </c>
      <c r="B271" s="258">
        <v>30</v>
      </c>
      <c r="C271" s="253">
        <v>0</v>
      </c>
      <c r="D271" s="254"/>
    </row>
    <row r="272" ht="20.1" customHeight="1" spans="1:4">
      <c r="A272" s="260" t="s">
        <v>403</v>
      </c>
      <c r="B272" s="253">
        <f>SUM(B273:B280)</f>
        <v>1501</v>
      </c>
      <c r="C272" s="253">
        <f>SUM(C273:C280)</f>
        <v>2153</v>
      </c>
      <c r="D272" s="254">
        <f>B272/C272*100</f>
        <v>69.72</v>
      </c>
    </row>
    <row r="273" ht="20.1" customHeight="1" spans="1:4">
      <c r="A273" s="261" t="s">
        <v>404</v>
      </c>
      <c r="B273" s="258">
        <v>769</v>
      </c>
      <c r="C273" s="253">
        <v>1199</v>
      </c>
      <c r="D273" s="254">
        <f>B273/C273*100</f>
        <v>64.14</v>
      </c>
    </row>
    <row r="274" ht="20.1" customHeight="1" spans="1:4">
      <c r="A274" s="261" t="s">
        <v>405</v>
      </c>
      <c r="B274" s="258">
        <v>625</v>
      </c>
      <c r="C274" s="253">
        <v>866</v>
      </c>
      <c r="D274" s="254">
        <f>B274/C274*100</f>
        <v>72.17</v>
      </c>
    </row>
    <row r="275" ht="20.1" hidden="1" customHeight="1" spans="1:4">
      <c r="A275" s="261" t="s">
        <v>406</v>
      </c>
      <c r="B275" s="253">
        <v>0</v>
      </c>
      <c r="C275" s="253"/>
      <c r="D275" s="254"/>
    </row>
    <row r="276" ht="20.1" customHeight="1" spans="1:4">
      <c r="A276" s="264" t="s">
        <v>407</v>
      </c>
      <c r="B276" s="258">
        <v>33</v>
      </c>
      <c r="C276" s="253">
        <v>14</v>
      </c>
      <c r="D276" s="254">
        <f t="shared" ref="D276:D282" si="15">B276/C276*100</f>
        <v>235.71</v>
      </c>
    </row>
    <row r="277" ht="20.1" customHeight="1" spans="1:4">
      <c r="A277" s="261" t="s">
        <v>408</v>
      </c>
      <c r="B277" s="258">
        <v>74</v>
      </c>
      <c r="C277" s="253">
        <v>74</v>
      </c>
      <c r="D277" s="254">
        <f t="shared" si="15"/>
        <v>100</v>
      </c>
    </row>
    <row r="278" ht="20.1" hidden="1" customHeight="1" spans="1:4">
      <c r="A278" s="261" t="s">
        <v>409</v>
      </c>
      <c r="B278" s="253">
        <v>0</v>
      </c>
      <c r="C278" s="253">
        <v>0</v>
      </c>
      <c r="D278" s="254"/>
    </row>
    <row r="279" ht="20.1" hidden="1" customHeight="1" spans="1:4">
      <c r="A279" s="263" t="s">
        <v>410</v>
      </c>
      <c r="B279" s="253"/>
      <c r="C279" s="253"/>
      <c r="D279" s="254"/>
    </row>
    <row r="280" ht="20.1" hidden="1" customHeight="1" spans="1:4">
      <c r="A280" s="261" t="s">
        <v>411</v>
      </c>
      <c r="B280" s="253">
        <v>0</v>
      </c>
      <c r="C280" s="253">
        <v>0</v>
      </c>
      <c r="D280" s="254"/>
    </row>
    <row r="281" ht="20.1" customHeight="1" spans="1:4">
      <c r="A281" s="265" t="s">
        <v>121</v>
      </c>
      <c r="B281" s="253">
        <f>SUM(B282:B284)</f>
        <v>2445</v>
      </c>
      <c r="C281" s="253">
        <f>SUM(C282:C284)</f>
        <v>1900</v>
      </c>
      <c r="D281" s="254">
        <f t="shared" si="15"/>
        <v>128.68</v>
      </c>
    </row>
    <row r="282" ht="20.1" customHeight="1" spans="1:4">
      <c r="A282" s="261" t="s">
        <v>412</v>
      </c>
      <c r="B282" s="262">
        <v>2445</v>
      </c>
      <c r="C282" s="253">
        <v>1900</v>
      </c>
      <c r="D282" s="254">
        <f t="shared" si="15"/>
        <v>128.68</v>
      </c>
    </row>
    <row r="283" ht="20.1" hidden="1" customHeight="1" spans="1:4">
      <c r="A283" s="265" t="s">
        <v>413</v>
      </c>
      <c r="B283" s="253">
        <v>0</v>
      </c>
      <c r="C283" s="253">
        <v>0</v>
      </c>
      <c r="D283" s="254"/>
    </row>
    <row r="284" ht="20.1" hidden="1" customHeight="1" spans="1:4">
      <c r="A284" s="265" t="s">
        <v>414</v>
      </c>
      <c r="B284" s="253">
        <v>0</v>
      </c>
      <c r="C284" s="253">
        <v>0</v>
      </c>
      <c r="D284" s="254"/>
    </row>
    <row r="285" ht="20.1" customHeight="1" spans="1:4">
      <c r="A285" s="266" t="s">
        <v>415</v>
      </c>
      <c r="B285" s="253">
        <f>SUM(B286:B289)</f>
        <v>505</v>
      </c>
      <c r="C285" s="253">
        <f>SUM(C286:C289)</f>
        <v>410</v>
      </c>
      <c r="D285" s="254">
        <f>B285/C285*100</f>
        <v>123.17</v>
      </c>
    </row>
    <row r="286" ht="20.1" hidden="1" customHeight="1" spans="1:4">
      <c r="A286" s="261" t="s">
        <v>416</v>
      </c>
      <c r="B286" s="258"/>
      <c r="C286" s="253"/>
      <c r="D286" s="254"/>
    </row>
    <row r="287" ht="20.1" customHeight="1" spans="1:4">
      <c r="A287" s="261" t="s">
        <v>417</v>
      </c>
      <c r="B287" s="258">
        <v>210</v>
      </c>
      <c r="C287" s="253">
        <v>210</v>
      </c>
      <c r="D287" s="254">
        <f>B287/C287*100</f>
        <v>100</v>
      </c>
    </row>
    <row r="288" ht="20.1" customHeight="1" spans="1:4">
      <c r="A288" s="261" t="s">
        <v>418</v>
      </c>
      <c r="B288" s="258">
        <v>153</v>
      </c>
      <c r="C288" s="253">
        <v>200</v>
      </c>
      <c r="D288" s="254">
        <f>B288/C288*100</f>
        <v>76.5</v>
      </c>
    </row>
    <row r="289" ht="20.1" customHeight="1" spans="1:4">
      <c r="A289" s="261" t="s">
        <v>419</v>
      </c>
      <c r="B289" s="258">
        <v>142</v>
      </c>
      <c r="C289" s="253">
        <v>0</v>
      </c>
      <c r="D289" s="254"/>
    </row>
    <row r="290" ht="20.1" customHeight="1" spans="1:4">
      <c r="A290" s="266" t="s">
        <v>123</v>
      </c>
      <c r="B290" s="253">
        <f>SUM(B291:B304)</f>
        <v>2042</v>
      </c>
      <c r="C290" s="253">
        <f>SUM(C291:C304)</f>
        <v>2416</v>
      </c>
      <c r="D290" s="254">
        <f>B290/C290*100</f>
        <v>84.52</v>
      </c>
    </row>
    <row r="291" ht="20.1" customHeight="1" spans="1:4">
      <c r="A291" s="261" t="s">
        <v>420</v>
      </c>
      <c r="B291" s="258">
        <v>320</v>
      </c>
      <c r="C291" s="253">
        <v>449</v>
      </c>
      <c r="D291" s="254">
        <f>B291/C291*100</f>
        <v>71.27</v>
      </c>
    </row>
    <row r="292" ht="20.1" hidden="1" customHeight="1" spans="1:4">
      <c r="A292" s="257" t="s">
        <v>421</v>
      </c>
      <c r="B292" s="253">
        <v>0</v>
      </c>
      <c r="C292" s="253">
        <v>0</v>
      </c>
      <c r="D292" s="254" t="e">
        <f t="shared" ref="D292:D294" si="16">B292/C292*100</f>
        <v>#DIV/0!</v>
      </c>
    </row>
    <row r="293" ht="20.1" customHeight="1" spans="1:4">
      <c r="A293" s="261" t="s">
        <v>422</v>
      </c>
      <c r="B293" s="258">
        <v>398</v>
      </c>
      <c r="C293" s="253">
        <v>348</v>
      </c>
      <c r="D293" s="254">
        <f t="shared" si="16"/>
        <v>114.37</v>
      </c>
    </row>
    <row r="294" ht="20.1" customHeight="1" spans="1:4">
      <c r="A294" s="261" t="s">
        <v>423</v>
      </c>
      <c r="B294" s="258">
        <v>128</v>
      </c>
      <c r="C294" s="253">
        <v>131</v>
      </c>
      <c r="D294" s="254">
        <f t="shared" si="16"/>
        <v>97.71</v>
      </c>
    </row>
    <row r="295" ht="20.1" hidden="1" customHeight="1" spans="1:4">
      <c r="A295" s="261" t="s">
        <v>424</v>
      </c>
      <c r="B295" s="253">
        <v>0</v>
      </c>
      <c r="C295" s="253">
        <v>0</v>
      </c>
      <c r="D295" s="254"/>
    </row>
    <row r="296" ht="20.1" customHeight="1" spans="1:4">
      <c r="A296" s="264" t="s">
        <v>425</v>
      </c>
      <c r="B296" s="253">
        <v>0</v>
      </c>
      <c r="C296" s="253">
        <v>304</v>
      </c>
      <c r="D296" s="254">
        <f>B296/C296*100</f>
        <v>0</v>
      </c>
    </row>
    <row r="297" ht="20.1" customHeight="1" spans="1:4">
      <c r="A297" s="261" t="s">
        <v>426</v>
      </c>
      <c r="B297" s="258">
        <v>971</v>
      </c>
      <c r="C297" s="253">
        <v>967</v>
      </c>
      <c r="D297" s="254">
        <f>B297/C297*100</f>
        <v>100.41</v>
      </c>
    </row>
    <row r="298" ht="20.1" customHeight="1" spans="1:4">
      <c r="A298" s="261" t="s">
        <v>427</v>
      </c>
      <c r="B298" s="258">
        <v>152</v>
      </c>
      <c r="C298" s="253">
        <v>128</v>
      </c>
      <c r="D298" s="254">
        <f>B298/C298*100</f>
        <v>118.75</v>
      </c>
    </row>
    <row r="299" ht="20.1" customHeight="1" spans="1:4">
      <c r="A299" s="261" t="s">
        <v>227</v>
      </c>
      <c r="B299" s="258">
        <v>35</v>
      </c>
      <c r="C299" s="253">
        <v>39</v>
      </c>
      <c r="D299" s="254">
        <f>B299/C299*100</f>
        <v>89.74</v>
      </c>
    </row>
    <row r="300" ht="20.1" hidden="1" customHeight="1" spans="1:4">
      <c r="A300" s="261" t="s">
        <v>428</v>
      </c>
      <c r="B300" s="253">
        <v>0</v>
      </c>
      <c r="C300" s="253">
        <v>0</v>
      </c>
      <c r="D300" s="254"/>
    </row>
    <row r="301" ht="20.1" customHeight="1" spans="1:4">
      <c r="A301" s="261" t="s">
        <v>429</v>
      </c>
      <c r="B301" s="258">
        <v>38</v>
      </c>
      <c r="C301" s="253">
        <v>50</v>
      </c>
      <c r="D301" s="254">
        <f>B301/C301*100</f>
        <v>76</v>
      </c>
    </row>
    <row r="302" ht="20.1" hidden="1" customHeight="1" spans="1:4">
      <c r="A302" s="261" t="s">
        <v>430</v>
      </c>
      <c r="B302" s="253">
        <v>0</v>
      </c>
      <c r="C302" s="253">
        <v>0</v>
      </c>
      <c r="D302" s="254"/>
    </row>
    <row r="303" ht="20.1" hidden="1" customHeight="1" spans="1:4">
      <c r="A303" s="257" t="s">
        <v>431</v>
      </c>
      <c r="B303" s="253">
        <v>0</v>
      </c>
      <c r="C303" s="253">
        <v>0</v>
      </c>
      <c r="D303" s="254"/>
    </row>
    <row r="304" ht="20.1" hidden="1" customHeight="1" spans="1:4">
      <c r="A304" s="261" t="s">
        <v>432</v>
      </c>
      <c r="B304" s="253">
        <v>0</v>
      </c>
      <c r="C304" s="253">
        <v>0</v>
      </c>
      <c r="D304" s="254"/>
    </row>
    <row r="305" ht="20.1" customHeight="1" spans="1:4">
      <c r="A305" s="266" t="s">
        <v>433</v>
      </c>
      <c r="B305" s="258">
        <f>B306</f>
        <v>4462</v>
      </c>
      <c r="C305" s="253">
        <v>4782</v>
      </c>
      <c r="D305" s="254">
        <f>B305/C305*100</f>
        <v>93.31</v>
      </c>
    </row>
    <row r="306" ht="20.1" customHeight="1" spans="1:4">
      <c r="A306" s="261" t="s">
        <v>434</v>
      </c>
      <c r="B306" s="258">
        <v>4462</v>
      </c>
      <c r="C306" s="253">
        <v>4782</v>
      </c>
      <c r="D306" s="254">
        <f>B306/C306*100</f>
        <v>93.31</v>
      </c>
    </row>
    <row r="307" ht="20.1" customHeight="1" spans="1:4">
      <c r="A307" s="266" t="s">
        <v>435</v>
      </c>
      <c r="B307" s="253">
        <f>SUM(B308:B309)</f>
        <v>14138</v>
      </c>
      <c r="C307" s="253">
        <f>SUM(C308:C309)</f>
        <v>11675</v>
      </c>
      <c r="D307" s="254">
        <f>B307/C307*100</f>
        <v>121.1</v>
      </c>
    </row>
    <row r="308" ht="20.1" customHeight="1" spans="1:4">
      <c r="A308" s="261" t="s">
        <v>436</v>
      </c>
      <c r="B308" s="258">
        <v>14138</v>
      </c>
      <c r="C308" s="253">
        <v>11549</v>
      </c>
      <c r="D308" s="254">
        <f>B308/C308*100</f>
        <v>122.42</v>
      </c>
    </row>
    <row r="309" ht="20.1" customHeight="1" spans="1:4">
      <c r="A309" s="261" t="s">
        <v>437</v>
      </c>
      <c r="B309" s="253">
        <v>0</v>
      </c>
      <c r="C309" s="253">
        <v>126</v>
      </c>
      <c r="D309" s="254">
        <f>B309/C309*100</f>
        <v>0</v>
      </c>
    </row>
    <row r="310" ht="20.1" customHeight="1" spans="1:4">
      <c r="A310" s="138" t="s">
        <v>438</v>
      </c>
      <c r="B310" s="253">
        <f>B311</f>
        <v>0</v>
      </c>
      <c r="C310" s="253">
        <v>0</v>
      </c>
      <c r="D310" s="254"/>
    </row>
    <row r="311" ht="20.1" customHeight="1" spans="1:4">
      <c r="A311" s="261" t="s">
        <v>439</v>
      </c>
      <c r="B311" s="253">
        <v>0</v>
      </c>
      <c r="C311" s="253">
        <v>0</v>
      </c>
      <c r="D311" s="254"/>
    </row>
    <row r="312" ht="20.1" customHeight="1" spans="1:4">
      <c r="A312" s="138" t="s">
        <v>440</v>
      </c>
      <c r="B312" s="253">
        <f>B313</f>
        <v>30</v>
      </c>
      <c r="C312" s="253">
        <v>0</v>
      </c>
      <c r="D312" s="254"/>
    </row>
    <row r="313" ht="20.1" customHeight="1" spans="1:4">
      <c r="A313" s="267" t="s">
        <v>441</v>
      </c>
      <c r="B313" s="253">
        <v>30</v>
      </c>
      <c r="C313" s="253">
        <v>0</v>
      </c>
      <c r="D313" s="254"/>
    </row>
    <row r="314" ht="20.1" customHeight="1" spans="1:4">
      <c r="A314" s="138" t="s">
        <v>442</v>
      </c>
      <c r="B314" s="253">
        <f>SUM(B315:B317)</f>
        <v>7995</v>
      </c>
      <c r="C314" s="253">
        <v>6946</v>
      </c>
      <c r="D314" s="254">
        <f>B314/C314*100</f>
        <v>115.1</v>
      </c>
    </row>
    <row r="315" ht="20.1" customHeight="1" spans="1:4">
      <c r="A315" s="267" t="s">
        <v>443</v>
      </c>
      <c r="B315" s="258">
        <v>7863</v>
      </c>
      <c r="C315" s="253">
        <v>6946</v>
      </c>
      <c r="D315" s="254">
        <f>B315/C315*100</f>
        <v>113.2</v>
      </c>
    </row>
    <row r="316" ht="20.1" customHeight="1" spans="1:4">
      <c r="A316" s="267" t="s">
        <v>444</v>
      </c>
      <c r="B316" s="258">
        <v>132</v>
      </c>
      <c r="C316" s="253">
        <v>0</v>
      </c>
      <c r="D316" s="254"/>
    </row>
    <row r="317" ht="20.1" customHeight="1" spans="1:4">
      <c r="A317" s="267" t="s">
        <v>445</v>
      </c>
      <c r="B317" s="258">
        <v>0</v>
      </c>
      <c r="C317" s="253">
        <v>0</v>
      </c>
      <c r="D317" s="254"/>
    </row>
    <row r="318" spans="1:4">
      <c r="A318" s="268" t="s">
        <v>129</v>
      </c>
      <c r="B318" s="253">
        <f>B5+B72+B73+B74+B88+B107+B113+B130+B186+B211+B218+B224+B262+B267+B270+B272+B281+B285+B290+B305+B307+B310+B312+B314</f>
        <v>236089</v>
      </c>
      <c r="C318" s="253">
        <v>251879</v>
      </c>
      <c r="D318" s="254">
        <f>B318/C318*100</f>
        <v>93.73</v>
      </c>
    </row>
    <row r="319" spans="1:4">
      <c r="A319" s="269" t="s">
        <v>130</v>
      </c>
      <c r="B319" s="253">
        <v>2752</v>
      </c>
      <c r="C319" s="253">
        <v>2403</v>
      </c>
      <c r="D319" s="254">
        <f>B319/C319*100</f>
        <v>114.52</v>
      </c>
    </row>
    <row r="320" spans="1:4">
      <c r="A320" s="269" t="s">
        <v>131</v>
      </c>
      <c r="B320" s="253">
        <f>B325+B332+B321+B333+B327</f>
        <v>9668</v>
      </c>
      <c r="C320" s="253">
        <f>C325+C332+C3273+C321+C333+C327</f>
        <v>26336</v>
      </c>
      <c r="D320" s="254">
        <f>B320/C320*100</f>
        <v>36.71</v>
      </c>
    </row>
    <row r="321" spans="1:4">
      <c r="A321" s="270" t="s">
        <v>132</v>
      </c>
      <c r="B321" s="253"/>
      <c r="C321" s="253">
        <f>C322+C323+C324</f>
        <v>0</v>
      </c>
      <c r="D321" s="254"/>
    </row>
    <row r="322" spans="1:4">
      <c r="A322" s="270" t="s">
        <v>446</v>
      </c>
      <c r="B322" s="271"/>
      <c r="C322" s="253"/>
      <c r="D322" s="254"/>
    </row>
    <row r="323" spans="1:4">
      <c r="A323" s="272" t="s">
        <v>447</v>
      </c>
      <c r="B323" s="271"/>
      <c r="C323" s="253"/>
      <c r="D323" s="254"/>
    </row>
    <row r="324" spans="1:4">
      <c r="A324" s="272" t="s">
        <v>448</v>
      </c>
      <c r="B324" s="253"/>
      <c r="C324" s="253"/>
      <c r="D324" s="254"/>
    </row>
    <row r="325" spans="1:4">
      <c r="A325" s="270" t="s">
        <v>136</v>
      </c>
      <c r="B325" s="253">
        <v>9668</v>
      </c>
      <c r="C325" s="253">
        <v>8436</v>
      </c>
      <c r="D325" s="254">
        <f>B325/C325*100</f>
        <v>114.6</v>
      </c>
    </row>
    <row r="326" spans="1:4">
      <c r="A326" s="273" t="s">
        <v>137</v>
      </c>
      <c r="B326" s="253"/>
      <c r="C326" s="253"/>
      <c r="D326" s="254"/>
    </row>
    <row r="327" spans="1:4">
      <c r="A327" s="272" t="s">
        <v>138</v>
      </c>
      <c r="B327" s="253"/>
      <c r="C327" s="253"/>
      <c r="D327" s="254"/>
    </row>
    <row r="328" spans="1:4">
      <c r="A328" s="270" t="s">
        <v>139</v>
      </c>
      <c r="B328" s="253"/>
      <c r="C328" s="253"/>
      <c r="D328" s="254"/>
    </row>
    <row r="329" spans="1:4">
      <c r="A329" s="274" t="s">
        <v>140</v>
      </c>
      <c r="B329" s="253"/>
      <c r="C329" s="253"/>
      <c r="D329" s="254"/>
    </row>
    <row r="330" spans="1:4">
      <c r="A330" s="274" t="s">
        <v>141</v>
      </c>
      <c r="B330" s="253"/>
      <c r="C330" s="253"/>
      <c r="D330" s="254"/>
    </row>
    <row r="331" spans="1:4">
      <c r="A331" s="274" t="s">
        <v>142</v>
      </c>
      <c r="B331" s="253"/>
      <c r="C331" s="253"/>
      <c r="D331" s="254"/>
    </row>
    <row r="332" spans="1:4">
      <c r="A332" s="274" t="s">
        <v>143</v>
      </c>
      <c r="B332" s="253">
        <v>0</v>
      </c>
      <c r="C332" s="253">
        <v>17900</v>
      </c>
      <c r="D332" s="254">
        <f>B332/C332*100</f>
        <v>0</v>
      </c>
    </row>
    <row r="333" spans="1:4">
      <c r="A333" s="275" t="s">
        <v>144</v>
      </c>
      <c r="B333" s="253"/>
      <c r="C333" s="253"/>
      <c r="D333" s="254"/>
    </row>
    <row r="334" spans="1:4">
      <c r="A334" s="268" t="s">
        <v>145</v>
      </c>
      <c r="B334" s="253">
        <f>B318+B320+B319</f>
        <v>248509</v>
      </c>
      <c r="C334" s="253">
        <f>C318+C320+C319</f>
        <v>280618</v>
      </c>
      <c r="D334" s="254">
        <f>B334/C334*100</f>
        <v>88.56</v>
      </c>
    </row>
    <row r="336" ht="80.45" customHeight="1" spans="1:4">
      <c r="A336" s="186" t="s">
        <v>449</v>
      </c>
      <c r="B336" s="276"/>
      <c r="C336" s="276"/>
      <c r="D336" s="276"/>
    </row>
  </sheetData>
  <autoFilter ref="A4:D334">
    <extLst/>
  </autoFilter>
  <mergeCells count="2">
    <mergeCell ref="A2:D2"/>
    <mergeCell ref="A336:D336"/>
  </mergeCells>
  <pageMargins left="0.708661417322835" right="0.708661417322835" top="0.748031496062992" bottom="0.748031496062992" header="0.31496062992126" footer="0.31496062992126"/>
  <pageSetup paperSize="9" scale="91" fitToHeight="0" orientation="portrait"/>
  <headerFooter>
    <oddFooter>&amp;C第 &amp;P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workbookViewId="0">
      <selection activeCell="B1" sqref="B1"/>
    </sheetView>
  </sheetViews>
  <sheetFormatPr defaultColWidth="9" defaultRowHeight="12"/>
  <cols>
    <col min="1" max="1" width="37.625" style="229" customWidth="1"/>
    <col min="2" max="2" width="11.125" style="230" customWidth="1"/>
    <col min="3" max="3" width="14.875" style="230" customWidth="1"/>
    <col min="4" max="4" width="15.5" style="230" customWidth="1"/>
    <col min="5" max="5" width="20.75" style="229" customWidth="1"/>
    <col min="6" max="246" width="9" style="229"/>
    <col min="247" max="247" width="20.125" style="229" customWidth="1"/>
    <col min="248" max="248" width="9.625" style="229" customWidth="1"/>
    <col min="249" max="249" width="8.625" style="229" customWidth="1"/>
    <col min="250" max="250" width="8.875" style="229" customWidth="1"/>
    <col min="251" max="253" width="7.625" style="229" customWidth="1"/>
    <col min="254" max="254" width="8.125" style="229" customWidth="1"/>
    <col min="255" max="255" width="7.625" style="229" customWidth="1"/>
    <col min="256" max="256" width="9" style="229" customWidth="1"/>
    <col min="257" max="502" width="9" style="229"/>
    <col min="503" max="503" width="20.125" style="229" customWidth="1"/>
    <col min="504" max="504" width="9.625" style="229" customWidth="1"/>
    <col min="505" max="505" width="8.625" style="229" customWidth="1"/>
    <col min="506" max="506" width="8.875" style="229" customWidth="1"/>
    <col min="507" max="509" width="7.625" style="229" customWidth="1"/>
    <col min="510" max="510" width="8.125" style="229" customWidth="1"/>
    <col min="511" max="511" width="7.625" style="229" customWidth="1"/>
    <col min="512" max="512" width="9" style="229" customWidth="1"/>
    <col min="513" max="758" width="9" style="229"/>
    <col min="759" max="759" width="20.125" style="229" customWidth="1"/>
    <col min="760" max="760" width="9.625" style="229" customWidth="1"/>
    <col min="761" max="761" width="8.625" style="229" customWidth="1"/>
    <col min="762" max="762" width="8.875" style="229" customWidth="1"/>
    <col min="763" max="765" width="7.625" style="229" customWidth="1"/>
    <col min="766" max="766" width="8.125" style="229" customWidth="1"/>
    <col min="767" max="767" width="7.625" style="229" customWidth="1"/>
    <col min="768" max="768" width="9" style="229" customWidth="1"/>
    <col min="769" max="1014" width="9" style="229"/>
    <col min="1015" max="1015" width="20.125" style="229" customWidth="1"/>
    <col min="1016" max="1016" width="9.625" style="229" customWidth="1"/>
    <col min="1017" max="1017" width="8.625" style="229" customWidth="1"/>
    <col min="1018" max="1018" width="8.875" style="229" customWidth="1"/>
    <col min="1019" max="1021" width="7.625" style="229" customWidth="1"/>
    <col min="1022" max="1022" width="8.125" style="229" customWidth="1"/>
    <col min="1023" max="1023" width="7.625" style="229" customWidth="1"/>
    <col min="1024" max="1024" width="9" style="229" customWidth="1"/>
    <col min="1025" max="1270" width="9" style="229"/>
    <col min="1271" max="1271" width="20.125" style="229" customWidth="1"/>
    <col min="1272" max="1272" width="9.625" style="229" customWidth="1"/>
    <col min="1273" max="1273" width="8.625" style="229" customWidth="1"/>
    <col min="1274" max="1274" width="8.875" style="229" customWidth="1"/>
    <col min="1275" max="1277" width="7.625" style="229" customWidth="1"/>
    <col min="1278" max="1278" width="8.125" style="229" customWidth="1"/>
    <col min="1279" max="1279" width="7.625" style="229" customWidth="1"/>
    <col min="1280" max="1280" width="9" style="229" customWidth="1"/>
    <col min="1281" max="1526" width="9" style="229"/>
    <col min="1527" max="1527" width="20.125" style="229" customWidth="1"/>
    <col min="1528" max="1528" width="9.625" style="229" customWidth="1"/>
    <col min="1529" max="1529" width="8.625" style="229" customWidth="1"/>
    <col min="1530" max="1530" width="8.875" style="229" customWidth="1"/>
    <col min="1531" max="1533" width="7.625" style="229" customWidth="1"/>
    <col min="1534" max="1534" width="8.125" style="229" customWidth="1"/>
    <col min="1535" max="1535" width="7.625" style="229" customWidth="1"/>
    <col min="1536" max="1536" width="9" style="229" customWidth="1"/>
    <col min="1537" max="1782" width="9" style="229"/>
    <col min="1783" max="1783" width="20.125" style="229" customWidth="1"/>
    <col min="1784" max="1784" width="9.625" style="229" customWidth="1"/>
    <col min="1785" max="1785" width="8.625" style="229" customWidth="1"/>
    <col min="1786" max="1786" width="8.875" style="229" customWidth="1"/>
    <col min="1787" max="1789" width="7.625" style="229" customWidth="1"/>
    <col min="1790" max="1790" width="8.125" style="229" customWidth="1"/>
    <col min="1791" max="1791" width="7.625" style="229" customWidth="1"/>
    <col min="1792" max="1792" width="9" style="229" customWidth="1"/>
    <col min="1793" max="2038" width="9" style="229"/>
    <col min="2039" max="2039" width="20.125" style="229" customWidth="1"/>
    <col min="2040" max="2040" width="9.625" style="229" customWidth="1"/>
    <col min="2041" max="2041" width="8.625" style="229" customWidth="1"/>
    <col min="2042" max="2042" width="8.875" style="229" customWidth="1"/>
    <col min="2043" max="2045" width="7.625" style="229" customWidth="1"/>
    <col min="2046" max="2046" width="8.125" style="229" customWidth="1"/>
    <col min="2047" max="2047" width="7.625" style="229" customWidth="1"/>
    <col min="2048" max="2048" width="9" style="229" customWidth="1"/>
    <col min="2049" max="2294" width="9" style="229"/>
    <col min="2295" max="2295" width="20.125" style="229" customWidth="1"/>
    <col min="2296" max="2296" width="9.625" style="229" customWidth="1"/>
    <col min="2297" max="2297" width="8.625" style="229" customWidth="1"/>
    <col min="2298" max="2298" width="8.875" style="229" customWidth="1"/>
    <col min="2299" max="2301" width="7.625" style="229" customWidth="1"/>
    <col min="2302" max="2302" width="8.125" style="229" customWidth="1"/>
    <col min="2303" max="2303" width="7.625" style="229" customWidth="1"/>
    <col min="2304" max="2304" width="9" style="229" customWidth="1"/>
    <col min="2305" max="2550" width="9" style="229"/>
    <col min="2551" max="2551" width="20.125" style="229" customWidth="1"/>
    <col min="2552" max="2552" width="9.625" style="229" customWidth="1"/>
    <col min="2553" max="2553" width="8.625" style="229" customWidth="1"/>
    <col min="2554" max="2554" width="8.875" style="229" customWidth="1"/>
    <col min="2555" max="2557" width="7.625" style="229" customWidth="1"/>
    <col min="2558" max="2558" width="8.125" style="229" customWidth="1"/>
    <col min="2559" max="2559" width="7.625" style="229" customWidth="1"/>
    <col min="2560" max="2560" width="9" style="229" customWidth="1"/>
    <col min="2561" max="2806" width="9" style="229"/>
    <col min="2807" max="2807" width="20.125" style="229" customWidth="1"/>
    <col min="2808" max="2808" width="9.625" style="229" customWidth="1"/>
    <col min="2809" max="2809" width="8.625" style="229" customWidth="1"/>
    <col min="2810" max="2810" width="8.875" style="229" customWidth="1"/>
    <col min="2811" max="2813" width="7.625" style="229" customWidth="1"/>
    <col min="2814" max="2814" width="8.125" style="229" customWidth="1"/>
    <col min="2815" max="2815" width="7.625" style="229" customWidth="1"/>
    <col min="2816" max="2816" width="9" style="229" customWidth="1"/>
    <col min="2817" max="3062" width="9" style="229"/>
    <col min="3063" max="3063" width="20.125" style="229" customWidth="1"/>
    <col min="3064" max="3064" width="9.625" style="229" customWidth="1"/>
    <col min="3065" max="3065" width="8.625" style="229" customWidth="1"/>
    <col min="3066" max="3066" width="8.875" style="229" customWidth="1"/>
    <col min="3067" max="3069" width="7.625" style="229" customWidth="1"/>
    <col min="3070" max="3070" width="8.125" style="229" customWidth="1"/>
    <col min="3071" max="3071" width="7.625" style="229" customWidth="1"/>
    <col min="3072" max="3072" width="9" style="229" customWidth="1"/>
    <col min="3073" max="3318" width="9" style="229"/>
    <col min="3319" max="3319" width="20.125" style="229" customWidth="1"/>
    <col min="3320" max="3320" width="9.625" style="229" customWidth="1"/>
    <col min="3321" max="3321" width="8.625" style="229" customWidth="1"/>
    <col min="3322" max="3322" width="8.875" style="229" customWidth="1"/>
    <col min="3323" max="3325" width="7.625" style="229" customWidth="1"/>
    <col min="3326" max="3326" width="8.125" style="229" customWidth="1"/>
    <col min="3327" max="3327" width="7.625" style="229" customWidth="1"/>
    <col min="3328" max="3328" width="9" style="229" customWidth="1"/>
    <col min="3329" max="3574" width="9" style="229"/>
    <col min="3575" max="3575" width="20.125" style="229" customWidth="1"/>
    <col min="3576" max="3576" width="9.625" style="229" customWidth="1"/>
    <col min="3577" max="3577" width="8.625" style="229" customWidth="1"/>
    <col min="3578" max="3578" width="8.875" style="229" customWidth="1"/>
    <col min="3579" max="3581" width="7.625" style="229" customWidth="1"/>
    <col min="3582" max="3582" width="8.125" style="229" customWidth="1"/>
    <col min="3583" max="3583" width="7.625" style="229" customWidth="1"/>
    <col min="3584" max="3584" width="9" style="229" customWidth="1"/>
    <col min="3585" max="3830" width="9" style="229"/>
    <col min="3831" max="3831" width="20.125" style="229" customWidth="1"/>
    <col min="3832" max="3832" width="9.625" style="229" customWidth="1"/>
    <col min="3833" max="3833" width="8.625" style="229" customWidth="1"/>
    <col min="3834" max="3834" width="8.875" style="229" customWidth="1"/>
    <col min="3835" max="3837" width="7.625" style="229" customWidth="1"/>
    <col min="3838" max="3838" width="8.125" style="229" customWidth="1"/>
    <col min="3839" max="3839" width="7.625" style="229" customWidth="1"/>
    <col min="3840" max="3840" width="9" style="229" customWidth="1"/>
    <col min="3841" max="4086" width="9" style="229"/>
    <col min="4087" max="4087" width="20.125" style="229" customWidth="1"/>
    <col min="4088" max="4088" width="9.625" style="229" customWidth="1"/>
    <col min="4089" max="4089" width="8.625" style="229" customWidth="1"/>
    <col min="4090" max="4090" width="8.875" style="229" customWidth="1"/>
    <col min="4091" max="4093" width="7.625" style="229" customWidth="1"/>
    <col min="4094" max="4094" width="8.125" style="229" customWidth="1"/>
    <col min="4095" max="4095" width="7.625" style="229" customWidth="1"/>
    <col min="4096" max="4096" width="9" style="229" customWidth="1"/>
    <col min="4097" max="4342" width="9" style="229"/>
    <col min="4343" max="4343" width="20.125" style="229" customWidth="1"/>
    <col min="4344" max="4344" width="9.625" style="229" customWidth="1"/>
    <col min="4345" max="4345" width="8.625" style="229" customWidth="1"/>
    <col min="4346" max="4346" width="8.875" style="229" customWidth="1"/>
    <col min="4347" max="4349" width="7.625" style="229" customWidth="1"/>
    <col min="4350" max="4350" width="8.125" style="229" customWidth="1"/>
    <col min="4351" max="4351" width="7.625" style="229" customWidth="1"/>
    <col min="4352" max="4352" width="9" style="229" customWidth="1"/>
    <col min="4353" max="4598" width="9" style="229"/>
    <col min="4599" max="4599" width="20.125" style="229" customWidth="1"/>
    <col min="4600" max="4600" width="9.625" style="229" customWidth="1"/>
    <col min="4601" max="4601" width="8.625" style="229" customWidth="1"/>
    <col min="4602" max="4602" width="8.875" style="229" customWidth="1"/>
    <col min="4603" max="4605" width="7.625" style="229" customWidth="1"/>
    <col min="4606" max="4606" width="8.125" style="229" customWidth="1"/>
    <col min="4607" max="4607" width="7.625" style="229" customWidth="1"/>
    <col min="4608" max="4608" width="9" style="229" customWidth="1"/>
    <col min="4609" max="4854" width="9" style="229"/>
    <col min="4855" max="4855" width="20.125" style="229" customWidth="1"/>
    <col min="4856" max="4856" width="9.625" style="229" customWidth="1"/>
    <col min="4857" max="4857" width="8.625" style="229" customWidth="1"/>
    <col min="4858" max="4858" width="8.875" style="229" customWidth="1"/>
    <col min="4859" max="4861" width="7.625" style="229" customWidth="1"/>
    <col min="4862" max="4862" width="8.125" style="229" customWidth="1"/>
    <col min="4863" max="4863" width="7.625" style="229" customWidth="1"/>
    <col min="4864" max="4864" width="9" style="229" customWidth="1"/>
    <col min="4865" max="5110" width="9" style="229"/>
    <col min="5111" max="5111" width="20.125" style="229" customWidth="1"/>
    <col min="5112" max="5112" width="9.625" style="229" customWidth="1"/>
    <col min="5113" max="5113" width="8.625" style="229" customWidth="1"/>
    <col min="5114" max="5114" width="8.875" style="229" customWidth="1"/>
    <col min="5115" max="5117" width="7.625" style="229" customWidth="1"/>
    <col min="5118" max="5118" width="8.125" style="229" customWidth="1"/>
    <col min="5119" max="5119" width="7.625" style="229" customWidth="1"/>
    <col min="5120" max="5120" width="9" style="229" customWidth="1"/>
    <col min="5121" max="5366" width="9" style="229"/>
    <col min="5367" max="5367" width="20.125" style="229" customWidth="1"/>
    <col min="5368" max="5368" width="9.625" style="229" customWidth="1"/>
    <col min="5369" max="5369" width="8.625" style="229" customWidth="1"/>
    <col min="5370" max="5370" width="8.875" style="229" customWidth="1"/>
    <col min="5371" max="5373" width="7.625" style="229" customWidth="1"/>
    <col min="5374" max="5374" width="8.125" style="229" customWidth="1"/>
    <col min="5375" max="5375" width="7.625" style="229" customWidth="1"/>
    <col min="5376" max="5376" width="9" style="229" customWidth="1"/>
    <col min="5377" max="5622" width="9" style="229"/>
    <col min="5623" max="5623" width="20.125" style="229" customWidth="1"/>
    <col min="5624" max="5624" width="9.625" style="229" customWidth="1"/>
    <col min="5625" max="5625" width="8.625" style="229" customWidth="1"/>
    <col min="5626" max="5626" width="8.875" style="229" customWidth="1"/>
    <col min="5627" max="5629" width="7.625" style="229" customWidth="1"/>
    <col min="5630" max="5630" width="8.125" style="229" customWidth="1"/>
    <col min="5631" max="5631" width="7.625" style="229" customWidth="1"/>
    <col min="5632" max="5632" width="9" style="229" customWidth="1"/>
    <col min="5633" max="5878" width="9" style="229"/>
    <col min="5879" max="5879" width="20.125" style="229" customWidth="1"/>
    <col min="5880" max="5880" width="9.625" style="229" customWidth="1"/>
    <col min="5881" max="5881" width="8.625" style="229" customWidth="1"/>
    <col min="5882" max="5882" width="8.875" style="229" customWidth="1"/>
    <col min="5883" max="5885" width="7.625" style="229" customWidth="1"/>
    <col min="5886" max="5886" width="8.125" style="229" customWidth="1"/>
    <col min="5887" max="5887" width="7.625" style="229" customWidth="1"/>
    <col min="5888" max="5888" width="9" style="229" customWidth="1"/>
    <col min="5889" max="6134" width="9" style="229"/>
    <col min="6135" max="6135" width="20.125" style="229" customWidth="1"/>
    <col min="6136" max="6136" width="9.625" style="229" customWidth="1"/>
    <col min="6137" max="6137" width="8.625" style="229" customWidth="1"/>
    <col min="6138" max="6138" width="8.875" style="229" customWidth="1"/>
    <col min="6139" max="6141" width="7.625" style="229" customWidth="1"/>
    <col min="6142" max="6142" width="8.125" style="229" customWidth="1"/>
    <col min="6143" max="6143" width="7.625" style="229" customWidth="1"/>
    <col min="6144" max="6144" width="9" style="229" customWidth="1"/>
    <col min="6145" max="6390" width="9" style="229"/>
    <col min="6391" max="6391" width="20.125" style="229" customWidth="1"/>
    <col min="6392" max="6392" width="9.625" style="229" customWidth="1"/>
    <col min="6393" max="6393" width="8.625" style="229" customWidth="1"/>
    <col min="6394" max="6394" width="8.875" style="229" customWidth="1"/>
    <col min="6395" max="6397" width="7.625" style="229" customWidth="1"/>
    <col min="6398" max="6398" width="8.125" style="229" customWidth="1"/>
    <col min="6399" max="6399" width="7.625" style="229" customWidth="1"/>
    <col min="6400" max="6400" width="9" style="229" customWidth="1"/>
    <col min="6401" max="6646" width="9" style="229"/>
    <col min="6647" max="6647" width="20.125" style="229" customWidth="1"/>
    <col min="6648" max="6648" width="9.625" style="229" customWidth="1"/>
    <col min="6649" max="6649" width="8.625" style="229" customWidth="1"/>
    <col min="6650" max="6650" width="8.875" style="229" customWidth="1"/>
    <col min="6651" max="6653" width="7.625" style="229" customWidth="1"/>
    <col min="6654" max="6654" width="8.125" style="229" customWidth="1"/>
    <col min="6655" max="6655" width="7.625" style="229" customWidth="1"/>
    <col min="6656" max="6656" width="9" style="229" customWidth="1"/>
    <col min="6657" max="6902" width="9" style="229"/>
    <col min="6903" max="6903" width="20.125" style="229" customWidth="1"/>
    <col min="6904" max="6904" width="9.625" style="229" customWidth="1"/>
    <col min="6905" max="6905" width="8.625" style="229" customWidth="1"/>
    <col min="6906" max="6906" width="8.875" style="229" customWidth="1"/>
    <col min="6907" max="6909" width="7.625" style="229" customWidth="1"/>
    <col min="6910" max="6910" width="8.125" style="229" customWidth="1"/>
    <col min="6911" max="6911" width="7.625" style="229" customWidth="1"/>
    <col min="6912" max="6912" width="9" style="229" customWidth="1"/>
    <col min="6913" max="7158" width="9" style="229"/>
    <col min="7159" max="7159" width="20.125" style="229" customWidth="1"/>
    <col min="7160" max="7160" width="9.625" style="229" customWidth="1"/>
    <col min="7161" max="7161" width="8.625" style="229" customWidth="1"/>
    <col min="7162" max="7162" width="8.875" style="229" customWidth="1"/>
    <col min="7163" max="7165" width="7.625" style="229" customWidth="1"/>
    <col min="7166" max="7166" width="8.125" style="229" customWidth="1"/>
    <col min="7167" max="7167" width="7.625" style="229" customWidth="1"/>
    <col min="7168" max="7168" width="9" style="229" customWidth="1"/>
    <col min="7169" max="7414" width="9" style="229"/>
    <col min="7415" max="7415" width="20.125" style="229" customWidth="1"/>
    <col min="7416" max="7416" width="9.625" style="229" customWidth="1"/>
    <col min="7417" max="7417" width="8.625" style="229" customWidth="1"/>
    <col min="7418" max="7418" width="8.875" style="229" customWidth="1"/>
    <col min="7419" max="7421" width="7.625" style="229" customWidth="1"/>
    <col min="7422" max="7422" width="8.125" style="229" customWidth="1"/>
    <col min="7423" max="7423" width="7.625" style="229" customWidth="1"/>
    <col min="7424" max="7424" width="9" style="229" customWidth="1"/>
    <col min="7425" max="7670" width="9" style="229"/>
    <col min="7671" max="7671" width="20.125" style="229" customWidth="1"/>
    <col min="7672" max="7672" width="9.625" style="229" customWidth="1"/>
    <col min="7673" max="7673" width="8.625" style="229" customWidth="1"/>
    <col min="7674" max="7674" width="8.875" style="229" customWidth="1"/>
    <col min="7675" max="7677" width="7.625" style="229" customWidth="1"/>
    <col min="7678" max="7678" width="8.125" style="229" customWidth="1"/>
    <col min="7679" max="7679" width="7.625" style="229" customWidth="1"/>
    <col min="7680" max="7680" width="9" style="229" customWidth="1"/>
    <col min="7681" max="7926" width="9" style="229"/>
    <col min="7927" max="7927" width="20.125" style="229" customWidth="1"/>
    <col min="7928" max="7928" width="9.625" style="229" customWidth="1"/>
    <col min="7929" max="7929" width="8.625" style="229" customWidth="1"/>
    <col min="7930" max="7930" width="8.875" style="229" customWidth="1"/>
    <col min="7931" max="7933" width="7.625" style="229" customWidth="1"/>
    <col min="7934" max="7934" width="8.125" style="229" customWidth="1"/>
    <col min="7935" max="7935" width="7.625" style="229" customWidth="1"/>
    <col min="7936" max="7936" width="9" style="229" customWidth="1"/>
    <col min="7937" max="8182" width="9" style="229"/>
    <col min="8183" max="8183" width="20.125" style="229" customWidth="1"/>
    <col min="8184" max="8184" width="9.625" style="229" customWidth="1"/>
    <col min="8185" max="8185" width="8.625" style="229" customWidth="1"/>
    <col min="8186" max="8186" width="8.875" style="229" customWidth="1"/>
    <col min="8187" max="8189" width="7.625" style="229" customWidth="1"/>
    <col min="8190" max="8190" width="8.125" style="229" customWidth="1"/>
    <col min="8191" max="8191" width="7.625" style="229" customWidth="1"/>
    <col min="8192" max="8192" width="9" style="229" customWidth="1"/>
    <col min="8193" max="8438" width="9" style="229"/>
    <col min="8439" max="8439" width="20.125" style="229" customWidth="1"/>
    <col min="8440" max="8440" width="9.625" style="229" customWidth="1"/>
    <col min="8441" max="8441" width="8.625" style="229" customWidth="1"/>
    <col min="8442" max="8442" width="8.875" style="229" customWidth="1"/>
    <col min="8443" max="8445" width="7.625" style="229" customWidth="1"/>
    <col min="8446" max="8446" width="8.125" style="229" customWidth="1"/>
    <col min="8447" max="8447" width="7.625" style="229" customWidth="1"/>
    <col min="8448" max="8448" width="9" style="229" customWidth="1"/>
    <col min="8449" max="8694" width="9" style="229"/>
    <col min="8695" max="8695" width="20.125" style="229" customWidth="1"/>
    <col min="8696" max="8696" width="9.625" style="229" customWidth="1"/>
    <col min="8697" max="8697" width="8.625" style="229" customWidth="1"/>
    <col min="8698" max="8698" width="8.875" style="229" customWidth="1"/>
    <col min="8699" max="8701" width="7.625" style="229" customWidth="1"/>
    <col min="8702" max="8702" width="8.125" style="229" customWidth="1"/>
    <col min="8703" max="8703" width="7.625" style="229" customWidth="1"/>
    <col min="8704" max="8704" width="9" style="229" customWidth="1"/>
    <col min="8705" max="8950" width="9" style="229"/>
    <col min="8951" max="8951" width="20.125" style="229" customWidth="1"/>
    <col min="8952" max="8952" width="9.625" style="229" customWidth="1"/>
    <col min="8953" max="8953" width="8.625" style="229" customWidth="1"/>
    <col min="8954" max="8954" width="8.875" style="229" customWidth="1"/>
    <col min="8955" max="8957" width="7.625" style="229" customWidth="1"/>
    <col min="8958" max="8958" width="8.125" style="229" customWidth="1"/>
    <col min="8959" max="8959" width="7.625" style="229" customWidth="1"/>
    <col min="8960" max="8960" width="9" style="229" customWidth="1"/>
    <col min="8961" max="9206" width="9" style="229"/>
    <col min="9207" max="9207" width="20.125" style="229" customWidth="1"/>
    <col min="9208" max="9208" width="9.625" style="229" customWidth="1"/>
    <col min="9209" max="9209" width="8.625" style="229" customWidth="1"/>
    <col min="9210" max="9210" width="8.875" style="229" customWidth="1"/>
    <col min="9211" max="9213" width="7.625" style="229" customWidth="1"/>
    <col min="9214" max="9214" width="8.125" style="229" customWidth="1"/>
    <col min="9215" max="9215" width="7.625" style="229" customWidth="1"/>
    <col min="9216" max="9216" width="9" style="229" customWidth="1"/>
    <col min="9217" max="9462" width="9" style="229"/>
    <col min="9463" max="9463" width="20.125" style="229" customWidth="1"/>
    <col min="9464" max="9464" width="9.625" style="229" customWidth="1"/>
    <col min="9465" max="9465" width="8.625" style="229" customWidth="1"/>
    <col min="9466" max="9466" width="8.875" style="229" customWidth="1"/>
    <col min="9467" max="9469" width="7.625" style="229" customWidth="1"/>
    <col min="9470" max="9470" width="8.125" style="229" customWidth="1"/>
    <col min="9471" max="9471" width="7.625" style="229" customWidth="1"/>
    <col min="9472" max="9472" width="9" style="229" customWidth="1"/>
    <col min="9473" max="9718" width="9" style="229"/>
    <col min="9719" max="9719" width="20.125" style="229" customWidth="1"/>
    <col min="9720" max="9720" width="9.625" style="229" customWidth="1"/>
    <col min="9721" max="9721" width="8.625" style="229" customWidth="1"/>
    <col min="9722" max="9722" width="8.875" style="229" customWidth="1"/>
    <col min="9723" max="9725" width="7.625" style="229" customWidth="1"/>
    <col min="9726" max="9726" width="8.125" style="229" customWidth="1"/>
    <col min="9727" max="9727" width="7.625" style="229" customWidth="1"/>
    <col min="9728" max="9728" width="9" style="229" customWidth="1"/>
    <col min="9729" max="9974" width="9" style="229"/>
    <col min="9975" max="9975" width="20.125" style="229" customWidth="1"/>
    <col min="9976" max="9976" width="9.625" style="229" customWidth="1"/>
    <col min="9977" max="9977" width="8.625" style="229" customWidth="1"/>
    <col min="9978" max="9978" width="8.875" style="229" customWidth="1"/>
    <col min="9979" max="9981" width="7.625" style="229" customWidth="1"/>
    <col min="9982" max="9982" width="8.125" style="229" customWidth="1"/>
    <col min="9983" max="9983" width="7.625" style="229" customWidth="1"/>
    <col min="9984" max="9984" width="9" style="229" customWidth="1"/>
    <col min="9985" max="10230" width="9" style="229"/>
    <col min="10231" max="10231" width="20.125" style="229" customWidth="1"/>
    <col min="10232" max="10232" width="9.625" style="229" customWidth="1"/>
    <col min="10233" max="10233" width="8.625" style="229" customWidth="1"/>
    <col min="10234" max="10234" width="8.875" style="229" customWidth="1"/>
    <col min="10235" max="10237" width="7.625" style="229" customWidth="1"/>
    <col min="10238" max="10238" width="8.125" style="229" customWidth="1"/>
    <col min="10239" max="10239" width="7.625" style="229" customWidth="1"/>
    <col min="10240" max="10240" width="9" style="229" customWidth="1"/>
    <col min="10241" max="10486" width="9" style="229"/>
    <col min="10487" max="10487" width="20.125" style="229" customWidth="1"/>
    <col min="10488" max="10488" width="9.625" style="229" customWidth="1"/>
    <col min="10489" max="10489" width="8.625" style="229" customWidth="1"/>
    <col min="10490" max="10490" width="8.875" style="229" customWidth="1"/>
    <col min="10491" max="10493" width="7.625" style="229" customWidth="1"/>
    <col min="10494" max="10494" width="8.125" style="229" customWidth="1"/>
    <col min="10495" max="10495" width="7.625" style="229" customWidth="1"/>
    <col min="10496" max="10496" width="9" style="229" customWidth="1"/>
    <col min="10497" max="10742" width="9" style="229"/>
    <col min="10743" max="10743" width="20.125" style="229" customWidth="1"/>
    <col min="10744" max="10744" width="9.625" style="229" customWidth="1"/>
    <col min="10745" max="10745" width="8.625" style="229" customWidth="1"/>
    <col min="10746" max="10746" width="8.875" style="229" customWidth="1"/>
    <col min="10747" max="10749" width="7.625" style="229" customWidth="1"/>
    <col min="10750" max="10750" width="8.125" style="229" customWidth="1"/>
    <col min="10751" max="10751" width="7.625" style="229" customWidth="1"/>
    <col min="10752" max="10752" width="9" style="229" customWidth="1"/>
    <col min="10753" max="10998" width="9" style="229"/>
    <col min="10999" max="10999" width="20.125" style="229" customWidth="1"/>
    <col min="11000" max="11000" width="9.625" style="229" customWidth="1"/>
    <col min="11001" max="11001" width="8.625" style="229" customWidth="1"/>
    <col min="11002" max="11002" width="8.875" style="229" customWidth="1"/>
    <col min="11003" max="11005" width="7.625" style="229" customWidth="1"/>
    <col min="11006" max="11006" width="8.125" style="229" customWidth="1"/>
    <col min="11007" max="11007" width="7.625" style="229" customWidth="1"/>
    <col min="11008" max="11008" width="9" style="229" customWidth="1"/>
    <col min="11009" max="11254" width="9" style="229"/>
    <col min="11255" max="11255" width="20.125" style="229" customWidth="1"/>
    <col min="11256" max="11256" width="9.625" style="229" customWidth="1"/>
    <col min="11257" max="11257" width="8.625" style="229" customWidth="1"/>
    <col min="11258" max="11258" width="8.875" style="229" customWidth="1"/>
    <col min="11259" max="11261" width="7.625" style="229" customWidth="1"/>
    <col min="11262" max="11262" width="8.125" style="229" customWidth="1"/>
    <col min="11263" max="11263" width="7.625" style="229" customWidth="1"/>
    <col min="11264" max="11264" width="9" style="229" customWidth="1"/>
    <col min="11265" max="11510" width="9" style="229"/>
    <col min="11511" max="11511" width="20.125" style="229" customWidth="1"/>
    <col min="11512" max="11512" width="9.625" style="229" customWidth="1"/>
    <col min="11513" max="11513" width="8.625" style="229" customWidth="1"/>
    <col min="11514" max="11514" width="8.875" style="229" customWidth="1"/>
    <col min="11515" max="11517" width="7.625" style="229" customWidth="1"/>
    <col min="11518" max="11518" width="8.125" style="229" customWidth="1"/>
    <col min="11519" max="11519" width="7.625" style="229" customWidth="1"/>
    <col min="11520" max="11520" width="9" style="229" customWidth="1"/>
    <col min="11521" max="11766" width="9" style="229"/>
    <col min="11767" max="11767" width="20.125" style="229" customWidth="1"/>
    <col min="11768" max="11768" width="9.625" style="229" customWidth="1"/>
    <col min="11769" max="11769" width="8.625" style="229" customWidth="1"/>
    <col min="11770" max="11770" width="8.875" style="229" customWidth="1"/>
    <col min="11771" max="11773" width="7.625" style="229" customWidth="1"/>
    <col min="11774" max="11774" width="8.125" style="229" customWidth="1"/>
    <col min="11775" max="11775" width="7.625" style="229" customWidth="1"/>
    <col min="11776" max="11776" width="9" style="229" customWidth="1"/>
    <col min="11777" max="12022" width="9" style="229"/>
    <col min="12023" max="12023" width="20.125" style="229" customWidth="1"/>
    <col min="12024" max="12024" width="9.625" style="229" customWidth="1"/>
    <col min="12025" max="12025" width="8.625" style="229" customWidth="1"/>
    <col min="12026" max="12026" width="8.875" style="229" customWidth="1"/>
    <col min="12027" max="12029" width="7.625" style="229" customWidth="1"/>
    <col min="12030" max="12030" width="8.125" style="229" customWidth="1"/>
    <col min="12031" max="12031" width="7.625" style="229" customWidth="1"/>
    <col min="12032" max="12032" width="9" style="229" customWidth="1"/>
    <col min="12033" max="12278" width="9" style="229"/>
    <col min="12279" max="12279" width="20.125" style="229" customWidth="1"/>
    <col min="12280" max="12280" width="9.625" style="229" customWidth="1"/>
    <col min="12281" max="12281" width="8.625" style="229" customWidth="1"/>
    <col min="12282" max="12282" width="8.875" style="229" customWidth="1"/>
    <col min="12283" max="12285" width="7.625" style="229" customWidth="1"/>
    <col min="12286" max="12286" width="8.125" style="229" customWidth="1"/>
    <col min="12287" max="12287" width="7.625" style="229" customWidth="1"/>
    <col min="12288" max="12288" width="9" style="229" customWidth="1"/>
    <col min="12289" max="12534" width="9" style="229"/>
    <col min="12535" max="12535" width="20.125" style="229" customWidth="1"/>
    <col min="12536" max="12536" width="9.625" style="229" customWidth="1"/>
    <col min="12537" max="12537" width="8.625" style="229" customWidth="1"/>
    <col min="12538" max="12538" width="8.875" style="229" customWidth="1"/>
    <col min="12539" max="12541" width="7.625" style="229" customWidth="1"/>
    <col min="12542" max="12542" width="8.125" style="229" customWidth="1"/>
    <col min="12543" max="12543" width="7.625" style="229" customWidth="1"/>
    <col min="12544" max="12544" width="9" style="229" customWidth="1"/>
    <col min="12545" max="12790" width="9" style="229"/>
    <col min="12791" max="12791" width="20.125" style="229" customWidth="1"/>
    <col min="12792" max="12792" width="9.625" style="229" customWidth="1"/>
    <col min="12793" max="12793" width="8.625" style="229" customWidth="1"/>
    <col min="12794" max="12794" width="8.875" style="229" customWidth="1"/>
    <col min="12795" max="12797" width="7.625" style="229" customWidth="1"/>
    <col min="12798" max="12798" width="8.125" style="229" customWidth="1"/>
    <col min="12799" max="12799" width="7.625" style="229" customWidth="1"/>
    <col min="12800" max="12800" width="9" style="229" customWidth="1"/>
    <col min="12801" max="13046" width="9" style="229"/>
    <col min="13047" max="13047" width="20.125" style="229" customWidth="1"/>
    <col min="13048" max="13048" width="9.625" style="229" customWidth="1"/>
    <col min="13049" max="13049" width="8.625" style="229" customWidth="1"/>
    <col min="13050" max="13050" width="8.875" style="229" customWidth="1"/>
    <col min="13051" max="13053" width="7.625" style="229" customWidth="1"/>
    <col min="13054" max="13054" width="8.125" style="229" customWidth="1"/>
    <col min="13055" max="13055" width="7.625" style="229" customWidth="1"/>
    <col min="13056" max="13056" width="9" style="229" customWidth="1"/>
    <col min="13057" max="13302" width="9" style="229"/>
    <col min="13303" max="13303" width="20.125" style="229" customWidth="1"/>
    <col min="13304" max="13304" width="9.625" style="229" customWidth="1"/>
    <col min="13305" max="13305" width="8.625" style="229" customWidth="1"/>
    <col min="13306" max="13306" width="8.875" style="229" customWidth="1"/>
    <col min="13307" max="13309" width="7.625" style="229" customWidth="1"/>
    <col min="13310" max="13310" width="8.125" style="229" customWidth="1"/>
    <col min="13311" max="13311" width="7.625" style="229" customWidth="1"/>
    <col min="13312" max="13312" width="9" style="229" customWidth="1"/>
    <col min="13313" max="13558" width="9" style="229"/>
    <col min="13559" max="13559" width="20.125" style="229" customWidth="1"/>
    <col min="13560" max="13560" width="9.625" style="229" customWidth="1"/>
    <col min="13561" max="13561" width="8.625" style="229" customWidth="1"/>
    <col min="13562" max="13562" width="8.875" style="229" customWidth="1"/>
    <col min="13563" max="13565" width="7.625" style="229" customWidth="1"/>
    <col min="13566" max="13566" width="8.125" style="229" customWidth="1"/>
    <col min="13567" max="13567" width="7.625" style="229" customWidth="1"/>
    <col min="13568" max="13568" width="9" style="229" customWidth="1"/>
    <col min="13569" max="13814" width="9" style="229"/>
    <col min="13815" max="13815" width="20.125" style="229" customWidth="1"/>
    <col min="13816" max="13816" width="9.625" style="229" customWidth="1"/>
    <col min="13817" max="13817" width="8.625" style="229" customWidth="1"/>
    <col min="13818" max="13818" width="8.875" style="229" customWidth="1"/>
    <col min="13819" max="13821" width="7.625" style="229" customWidth="1"/>
    <col min="13822" max="13822" width="8.125" style="229" customWidth="1"/>
    <col min="13823" max="13823" width="7.625" style="229" customWidth="1"/>
    <col min="13824" max="13824" width="9" style="229" customWidth="1"/>
    <col min="13825" max="14070" width="9" style="229"/>
    <col min="14071" max="14071" width="20.125" style="229" customWidth="1"/>
    <col min="14072" max="14072" width="9.625" style="229" customWidth="1"/>
    <col min="14073" max="14073" width="8.625" style="229" customWidth="1"/>
    <col min="14074" max="14074" width="8.875" style="229" customWidth="1"/>
    <col min="14075" max="14077" width="7.625" style="229" customWidth="1"/>
    <col min="14078" max="14078" width="8.125" style="229" customWidth="1"/>
    <col min="14079" max="14079" width="7.625" style="229" customWidth="1"/>
    <col min="14080" max="14080" width="9" style="229" customWidth="1"/>
    <col min="14081" max="14326" width="9" style="229"/>
    <col min="14327" max="14327" width="20.125" style="229" customWidth="1"/>
    <col min="14328" max="14328" width="9.625" style="229" customWidth="1"/>
    <col min="14329" max="14329" width="8.625" style="229" customWidth="1"/>
    <col min="14330" max="14330" width="8.875" style="229" customWidth="1"/>
    <col min="14331" max="14333" width="7.625" style="229" customWidth="1"/>
    <col min="14334" max="14334" width="8.125" style="229" customWidth="1"/>
    <col min="14335" max="14335" width="7.625" style="229" customWidth="1"/>
    <col min="14336" max="14336" width="9" style="229" customWidth="1"/>
    <col min="14337" max="14582" width="9" style="229"/>
    <col min="14583" max="14583" width="20.125" style="229" customWidth="1"/>
    <col min="14584" max="14584" width="9.625" style="229" customWidth="1"/>
    <col min="14585" max="14585" width="8.625" style="229" customWidth="1"/>
    <col min="14586" max="14586" width="8.875" style="229" customWidth="1"/>
    <col min="14587" max="14589" width="7.625" style="229" customWidth="1"/>
    <col min="14590" max="14590" width="8.125" style="229" customWidth="1"/>
    <col min="14591" max="14591" width="7.625" style="229" customWidth="1"/>
    <col min="14592" max="14592" width="9" style="229" customWidth="1"/>
    <col min="14593" max="14838" width="9" style="229"/>
    <col min="14839" max="14839" width="20.125" style="229" customWidth="1"/>
    <col min="14840" max="14840" width="9.625" style="229" customWidth="1"/>
    <col min="14841" max="14841" width="8.625" style="229" customWidth="1"/>
    <col min="14842" max="14842" width="8.875" style="229" customWidth="1"/>
    <col min="14843" max="14845" width="7.625" style="229" customWidth="1"/>
    <col min="14846" max="14846" width="8.125" style="229" customWidth="1"/>
    <col min="14847" max="14847" width="7.625" style="229" customWidth="1"/>
    <col min="14848" max="14848" width="9" style="229" customWidth="1"/>
    <col min="14849" max="15094" width="9" style="229"/>
    <col min="15095" max="15095" width="20.125" style="229" customWidth="1"/>
    <col min="15096" max="15096" width="9.625" style="229" customWidth="1"/>
    <col min="15097" max="15097" width="8.625" style="229" customWidth="1"/>
    <col min="15098" max="15098" width="8.875" style="229" customWidth="1"/>
    <col min="15099" max="15101" width="7.625" style="229" customWidth="1"/>
    <col min="15102" max="15102" width="8.125" style="229" customWidth="1"/>
    <col min="15103" max="15103" width="7.625" style="229" customWidth="1"/>
    <col min="15104" max="15104" width="9" style="229" customWidth="1"/>
    <col min="15105" max="15350" width="9" style="229"/>
    <col min="15351" max="15351" width="20.125" style="229" customWidth="1"/>
    <col min="15352" max="15352" width="9.625" style="229" customWidth="1"/>
    <col min="15353" max="15353" width="8.625" style="229" customWidth="1"/>
    <col min="15354" max="15354" width="8.875" style="229" customWidth="1"/>
    <col min="15355" max="15357" width="7.625" style="229" customWidth="1"/>
    <col min="15358" max="15358" width="8.125" style="229" customWidth="1"/>
    <col min="15359" max="15359" width="7.625" style="229" customWidth="1"/>
    <col min="15360" max="15360" width="9" style="229" customWidth="1"/>
    <col min="15361" max="15606" width="9" style="229"/>
    <col min="15607" max="15607" width="20.125" style="229" customWidth="1"/>
    <col min="15608" max="15608" width="9.625" style="229" customWidth="1"/>
    <col min="15609" max="15609" width="8.625" style="229" customWidth="1"/>
    <col min="15610" max="15610" width="8.875" style="229" customWidth="1"/>
    <col min="15611" max="15613" width="7.625" style="229" customWidth="1"/>
    <col min="15614" max="15614" width="8.125" style="229" customWidth="1"/>
    <col min="15615" max="15615" width="7.625" style="229" customWidth="1"/>
    <col min="15616" max="15616" width="9" style="229" customWidth="1"/>
    <col min="15617" max="15862" width="9" style="229"/>
    <col min="15863" max="15863" width="20.125" style="229" customWidth="1"/>
    <col min="15864" max="15864" width="9.625" style="229" customWidth="1"/>
    <col min="15865" max="15865" width="8.625" style="229" customWidth="1"/>
    <col min="15866" max="15866" width="8.875" style="229" customWidth="1"/>
    <col min="15867" max="15869" width="7.625" style="229" customWidth="1"/>
    <col min="15870" max="15870" width="8.125" style="229" customWidth="1"/>
    <col min="15871" max="15871" width="7.625" style="229" customWidth="1"/>
    <col min="15872" max="15872" width="9" style="229" customWidth="1"/>
    <col min="15873" max="16118" width="9" style="229"/>
    <col min="16119" max="16119" width="20.125" style="229" customWidth="1"/>
    <col min="16120" max="16120" width="9.625" style="229" customWidth="1"/>
    <col min="16121" max="16121" width="8.625" style="229" customWidth="1"/>
    <col min="16122" max="16122" width="8.875" style="229" customWidth="1"/>
    <col min="16123" max="16125" width="7.625" style="229" customWidth="1"/>
    <col min="16126" max="16126" width="8.125" style="229" customWidth="1"/>
    <col min="16127" max="16127" width="7.625" style="229" customWidth="1"/>
    <col min="16128" max="16128" width="9" style="229" customWidth="1"/>
    <col min="16129" max="16384" width="9" style="229"/>
  </cols>
  <sheetData>
    <row r="1" ht="23.1" customHeight="1" spans="1:1">
      <c r="A1" s="231" t="s">
        <v>450</v>
      </c>
    </row>
    <row r="2" ht="32.45" customHeight="1" spans="1:4">
      <c r="A2" s="232" t="s">
        <v>11</v>
      </c>
      <c r="B2" s="232"/>
      <c r="C2" s="232"/>
      <c r="D2" s="232"/>
    </row>
    <row r="3" ht="23.45" customHeight="1" spans="4:4">
      <c r="D3" s="233" t="s">
        <v>57</v>
      </c>
    </row>
    <row r="4" ht="48.6" customHeight="1" spans="1:4">
      <c r="A4" s="234" t="s">
        <v>451</v>
      </c>
      <c r="B4" s="145" t="s">
        <v>59</v>
      </c>
      <c r="C4" s="116" t="s">
        <v>60</v>
      </c>
      <c r="D4" s="116" t="s">
        <v>61</v>
      </c>
    </row>
    <row r="5" ht="24.6" customHeight="1" spans="1:4">
      <c r="A5" s="234" t="s">
        <v>452</v>
      </c>
      <c r="B5" s="235">
        <f>SUM(B6:B20)</f>
        <v>248509</v>
      </c>
      <c r="C5" s="235">
        <f>SUM(C6:C20)</f>
        <v>251879</v>
      </c>
      <c r="D5" s="236">
        <f>B5/C5*100</f>
        <v>98.66</v>
      </c>
    </row>
    <row r="6" ht="24.6" customHeight="1" spans="1:11">
      <c r="A6" s="237" t="s">
        <v>453</v>
      </c>
      <c r="B6" s="238">
        <v>42509</v>
      </c>
      <c r="C6" s="238">
        <v>50375</v>
      </c>
      <c r="D6" s="236">
        <f>B6/C6*100</f>
        <v>84.39</v>
      </c>
      <c r="E6" s="241"/>
      <c r="F6" s="242"/>
      <c r="G6" s="242"/>
      <c r="H6" s="242"/>
      <c r="I6" s="242"/>
      <c r="J6" s="242"/>
      <c r="K6" s="242"/>
    </row>
    <row r="7" ht="24.6" customHeight="1" spans="1:11">
      <c r="A7" s="237" t="s">
        <v>454</v>
      </c>
      <c r="B7" s="238">
        <v>29443</v>
      </c>
      <c r="C7" s="238">
        <v>27596</v>
      </c>
      <c r="D7" s="236">
        <f>B7/C7*100</f>
        <v>106.69</v>
      </c>
      <c r="E7" s="241"/>
      <c r="F7" s="242"/>
      <c r="G7" s="242"/>
      <c r="H7" s="242"/>
      <c r="I7" s="242"/>
      <c r="J7" s="242"/>
      <c r="K7" s="242"/>
    </row>
    <row r="8" ht="24.6" customHeight="1" spans="1:11">
      <c r="A8" s="237" t="s">
        <v>455</v>
      </c>
      <c r="B8" s="238">
        <v>12060</v>
      </c>
      <c r="C8" s="238">
        <v>13380</v>
      </c>
      <c r="D8" s="236">
        <f>B8/C8*100</f>
        <v>90.13</v>
      </c>
      <c r="E8" s="241"/>
      <c r="F8" s="242"/>
      <c r="G8" s="242"/>
      <c r="H8" s="242"/>
      <c r="I8" s="242"/>
      <c r="J8" s="242"/>
      <c r="K8" s="242"/>
    </row>
    <row r="9" ht="24.6" customHeight="1" spans="1:11">
      <c r="A9" s="237" t="s">
        <v>456</v>
      </c>
      <c r="B9" s="238"/>
      <c r="C9" s="238">
        <v>6415</v>
      </c>
      <c r="D9" s="236">
        <f>B9/C9*100</f>
        <v>0</v>
      </c>
      <c r="E9" s="241"/>
      <c r="F9" s="242"/>
      <c r="G9" s="242"/>
      <c r="H9" s="242"/>
      <c r="I9" s="242"/>
      <c r="J9" s="242"/>
      <c r="K9" s="242"/>
    </row>
    <row r="10" ht="24.6" customHeight="1" spans="1:11">
      <c r="A10" s="237" t="s">
        <v>457</v>
      </c>
      <c r="B10" s="238">
        <v>79125</v>
      </c>
      <c r="C10" s="238">
        <v>72837</v>
      </c>
      <c r="D10" s="236">
        <f t="shared" ref="D10:D20" si="0">B10/C10*100</f>
        <v>108.63</v>
      </c>
      <c r="E10" s="241"/>
      <c r="F10" s="242"/>
      <c r="G10" s="243"/>
      <c r="H10" s="242"/>
      <c r="I10" s="242"/>
      <c r="J10" s="242"/>
      <c r="K10" s="242"/>
    </row>
    <row r="11" ht="24.6" customHeight="1" spans="1:11">
      <c r="A11" s="237" t="s">
        <v>458</v>
      </c>
      <c r="B11" s="238">
        <v>387</v>
      </c>
      <c r="C11" s="238">
        <v>289</v>
      </c>
      <c r="D11" s="236">
        <f t="shared" si="0"/>
        <v>133.91</v>
      </c>
      <c r="E11" s="241"/>
      <c r="F11" s="242"/>
      <c r="G11" s="242"/>
      <c r="H11" s="242"/>
      <c r="I11" s="242"/>
      <c r="J11" s="242"/>
      <c r="K11" s="242"/>
    </row>
    <row r="12" ht="24.6" customHeight="1" spans="1:11">
      <c r="A12" s="237" t="s">
        <v>459</v>
      </c>
      <c r="B12" s="238">
        <v>825</v>
      </c>
      <c r="C12" s="238">
        <v>5080</v>
      </c>
      <c r="D12" s="236">
        <f t="shared" si="0"/>
        <v>16.24</v>
      </c>
      <c r="E12" s="241"/>
      <c r="F12" s="242"/>
      <c r="G12" s="242"/>
      <c r="H12" s="242"/>
      <c r="I12" s="242"/>
      <c r="J12" s="242"/>
      <c r="K12" s="242"/>
    </row>
    <row r="13" ht="24.6" customHeight="1" spans="1:11">
      <c r="A13" s="237" t="s">
        <v>460</v>
      </c>
      <c r="B13" s="238"/>
      <c r="C13" s="238"/>
      <c r="D13" s="236"/>
      <c r="E13" s="241"/>
      <c r="F13" s="242"/>
      <c r="G13" s="242"/>
      <c r="H13" s="242"/>
      <c r="I13" s="242"/>
      <c r="J13" s="242"/>
      <c r="K13" s="242"/>
    </row>
    <row r="14" ht="24.6" customHeight="1" spans="1:11">
      <c r="A14" s="237" t="s">
        <v>461</v>
      </c>
      <c r="B14" s="238">
        <v>19423</v>
      </c>
      <c r="C14" s="238">
        <v>20629</v>
      </c>
      <c r="D14" s="236">
        <f t="shared" si="0"/>
        <v>94.15</v>
      </c>
      <c r="E14" s="241"/>
      <c r="F14" s="242"/>
      <c r="G14" s="242"/>
      <c r="H14" s="242"/>
      <c r="I14" s="242"/>
      <c r="J14" s="242"/>
      <c r="K14" s="242"/>
    </row>
    <row r="15" ht="24.6" customHeight="1" spans="1:11">
      <c r="A15" s="237" t="s">
        <v>462</v>
      </c>
      <c r="B15" s="238">
        <v>25640</v>
      </c>
      <c r="C15" s="238">
        <v>21200</v>
      </c>
      <c r="D15" s="236">
        <f t="shared" si="0"/>
        <v>120.94</v>
      </c>
      <c r="E15" s="241"/>
      <c r="F15" s="242"/>
      <c r="G15" s="242"/>
      <c r="H15" s="242"/>
      <c r="I15" s="242"/>
      <c r="J15" s="242"/>
      <c r="K15" s="242"/>
    </row>
    <row r="16" ht="24.6" customHeight="1" spans="1:11">
      <c r="A16" s="237" t="s">
        <v>463</v>
      </c>
      <c r="B16" s="238">
        <v>9184</v>
      </c>
      <c r="C16" s="238">
        <v>8456</v>
      </c>
      <c r="D16" s="236">
        <f t="shared" si="0"/>
        <v>108.61</v>
      </c>
      <c r="E16" s="241"/>
      <c r="F16" s="242"/>
      <c r="G16" s="242"/>
      <c r="H16" s="242"/>
      <c r="I16" s="242"/>
      <c r="J16" s="242"/>
      <c r="K16" s="242"/>
    </row>
    <row r="17" ht="24.6" customHeight="1" spans="1:11">
      <c r="A17" s="237" t="s">
        <v>464</v>
      </c>
      <c r="B17" s="238">
        <v>3190</v>
      </c>
      <c r="C17" s="238">
        <v>7000</v>
      </c>
      <c r="D17" s="236">
        <f t="shared" si="0"/>
        <v>45.57</v>
      </c>
      <c r="E17" s="241"/>
      <c r="F17" s="242"/>
      <c r="G17" s="242"/>
      <c r="H17" s="242"/>
      <c r="I17" s="242"/>
      <c r="J17" s="242"/>
      <c r="K17" s="242"/>
    </row>
    <row r="18" ht="24.6" customHeight="1" spans="1:11">
      <c r="A18" s="237" t="s">
        <v>465</v>
      </c>
      <c r="B18" s="238">
        <v>9216</v>
      </c>
      <c r="C18" s="238"/>
      <c r="D18" s="236"/>
      <c r="E18" s="241"/>
      <c r="F18" s="242"/>
      <c r="G18" s="242"/>
      <c r="H18" s="242"/>
      <c r="I18" s="242"/>
      <c r="J18" s="242"/>
      <c r="K18" s="242"/>
    </row>
    <row r="19" ht="24.6" customHeight="1" spans="1:11">
      <c r="A19" s="237" t="s">
        <v>466</v>
      </c>
      <c r="B19" s="238">
        <v>11523</v>
      </c>
      <c r="C19" s="238">
        <v>15801</v>
      </c>
      <c r="D19" s="236">
        <f t="shared" si="0"/>
        <v>72.93</v>
      </c>
      <c r="E19" s="241"/>
      <c r="F19" s="242"/>
      <c r="G19" s="242"/>
      <c r="H19" s="242"/>
      <c r="I19" s="242"/>
      <c r="J19" s="242"/>
      <c r="K19" s="242"/>
    </row>
    <row r="20" ht="24.6" customHeight="1" spans="1:11">
      <c r="A20" s="237" t="s">
        <v>467</v>
      </c>
      <c r="B20" s="238">
        <f>7147-1163</f>
        <v>5984</v>
      </c>
      <c r="C20" s="238">
        <v>2821</v>
      </c>
      <c r="D20" s="236">
        <f t="shared" si="0"/>
        <v>212.12</v>
      </c>
      <c r="E20" s="241"/>
      <c r="F20" s="242"/>
      <c r="G20" s="242"/>
      <c r="H20" s="242"/>
      <c r="I20" s="242"/>
      <c r="J20" s="242"/>
      <c r="K20" s="242"/>
    </row>
    <row r="21" ht="45.75" customHeight="1" spans="1:5">
      <c r="A21" s="239"/>
      <c r="B21" s="240"/>
      <c r="C21" s="240"/>
      <c r="D21" s="240"/>
      <c r="E21" s="241"/>
    </row>
    <row r="22" ht="22.15" customHeight="1" spans="5:5">
      <c r="E22" s="241"/>
    </row>
    <row r="23" ht="22.15" customHeight="1" spans="5:5">
      <c r="E23" s="241"/>
    </row>
    <row r="24" ht="22.15" customHeight="1" spans="5:5">
      <c r="E24" s="241"/>
    </row>
    <row r="25" ht="22.15" customHeight="1" spans="5:5">
      <c r="E25" s="241"/>
    </row>
    <row r="26" ht="22.15" customHeight="1" spans="5:5">
      <c r="E26" s="241"/>
    </row>
  </sheetData>
  <mergeCells count="2">
    <mergeCell ref="A2:D2"/>
    <mergeCell ref="A21:D21"/>
  </mergeCells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1"/>
  <sheetViews>
    <sheetView workbookViewId="0">
      <selection activeCell="B1" sqref="B1"/>
    </sheetView>
  </sheetViews>
  <sheetFormatPr defaultColWidth="9" defaultRowHeight="12" outlineLevelCol="6"/>
  <cols>
    <col min="1" max="1" width="35.625" style="210" customWidth="1"/>
    <col min="2" max="2" width="16.625" style="211" customWidth="1"/>
    <col min="3" max="3" width="16.25" style="211" customWidth="1"/>
    <col min="4" max="4" width="18.75" style="211" customWidth="1"/>
    <col min="5" max="16384" width="9" style="210"/>
  </cols>
  <sheetData>
    <row r="1" ht="18.6" customHeight="1" spans="1:1">
      <c r="A1" s="212" t="s">
        <v>468</v>
      </c>
    </row>
    <row r="2" ht="21" spans="1:4">
      <c r="A2" s="213" t="s">
        <v>13</v>
      </c>
      <c r="B2" s="213"/>
      <c r="C2" s="213"/>
      <c r="D2" s="213"/>
    </row>
    <row r="3" ht="21" customHeight="1" spans="1:4">
      <c r="A3" s="214"/>
      <c r="D3" s="215" t="s">
        <v>57</v>
      </c>
    </row>
    <row r="4" ht="39" customHeight="1" spans="1:4">
      <c r="A4" s="216" t="s">
        <v>451</v>
      </c>
      <c r="B4" s="145" t="s">
        <v>59</v>
      </c>
      <c r="C4" s="179" t="s">
        <v>60</v>
      </c>
      <c r="D4" s="116" t="s">
        <v>61</v>
      </c>
    </row>
    <row r="5" ht="22.15" customHeight="1" spans="1:4">
      <c r="A5" s="216" t="s">
        <v>469</v>
      </c>
      <c r="B5" s="217">
        <f>B6+B11+B22+B30+B37+B41+B44+B48+B51+B57+B60+B65+B68+B73+B76</f>
        <v>248509</v>
      </c>
      <c r="C5" s="217">
        <f>C6+C11+C22+C30+C37+C41+C44+C48+C51+C57+C60+C65+C68+C73+C76</f>
        <v>251879</v>
      </c>
      <c r="D5" s="218">
        <f>B5/C5*100</f>
        <v>98.66</v>
      </c>
    </row>
    <row r="6" s="209" customFormat="1" ht="16.35" customHeight="1" spans="1:4">
      <c r="A6" s="219" t="s">
        <v>453</v>
      </c>
      <c r="B6" s="220">
        <f>SUM(B7:B10)</f>
        <v>42509</v>
      </c>
      <c r="C6" s="220">
        <f>SUM(C7:C10)</f>
        <v>50375</v>
      </c>
      <c r="D6" s="218">
        <f t="shared" ref="D6:D25" si="0">B6/C6*100</f>
        <v>84.39</v>
      </c>
    </row>
    <row r="7" ht="16.35" customHeight="1" spans="1:4">
      <c r="A7" s="221" t="s">
        <v>470</v>
      </c>
      <c r="B7" s="222">
        <v>26310</v>
      </c>
      <c r="C7" s="222">
        <v>33359</v>
      </c>
      <c r="D7" s="218">
        <f t="shared" si="0"/>
        <v>78.87</v>
      </c>
    </row>
    <row r="8" ht="16.35" customHeight="1" spans="1:4">
      <c r="A8" s="221" t="s">
        <v>471</v>
      </c>
      <c r="B8" s="222">
        <v>6746</v>
      </c>
      <c r="C8" s="222">
        <v>8238</v>
      </c>
      <c r="D8" s="218">
        <f t="shared" si="0"/>
        <v>81.89</v>
      </c>
    </row>
    <row r="9" ht="16.35" customHeight="1" spans="1:4">
      <c r="A9" s="221" t="s">
        <v>412</v>
      </c>
      <c r="B9" s="222">
        <v>1530</v>
      </c>
      <c r="C9" s="222">
        <v>1520</v>
      </c>
      <c r="D9" s="218">
        <f t="shared" si="0"/>
        <v>100.66</v>
      </c>
    </row>
    <row r="10" ht="16.35" customHeight="1" spans="1:7">
      <c r="A10" s="221" t="s">
        <v>472</v>
      </c>
      <c r="B10" s="222">
        <v>7923</v>
      </c>
      <c r="C10" s="222">
        <v>7258</v>
      </c>
      <c r="D10" s="218">
        <f t="shared" si="0"/>
        <v>109.16</v>
      </c>
      <c r="G10" s="226"/>
    </row>
    <row r="11" s="209" customFormat="1" ht="16.35" customHeight="1" spans="1:4">
      <c r="A11" s="219" t="s">
        <v>454</v>
      </c>
      <c r="B11" s="223">
        <f>SUM(B12:B21)</f>
        <v>29443</v>
      </c>
      <c r="C11" s="223">
        <f>SUM(C12:C21)</f>
        <v>27595</v>
      </c>
      <c r="D11" s="218">
        <f t="shared" si="0"/>
        <v>106.7</v>
      </c>
    </row>
    <row r="12" ht="16.35" customHeight="1" spans="1:4">
      <c r="A12" s="221" t="s">
        <v>473</v>
      </c>
      <c r="B12" s="222">
        <v>4497</v>
      </c>
      <c r="C12" s="222">
        <v>7995</v>
      </c>
      <c r="D12" s="218">
        <f t="shared" si="0"/>
        <v>56.25</v>
      </c>
    </row>
    <row r="13" ht="16.35" customHeight="1" spans="1:4">
      <c r="A13" s="221" t="s">
        <v>474</v>
      </c>
      <c r="B13" s="222">
        <v>7</v>
      </c>
      <c r="C13" s="222">
        <v>111</v>
      </c>
      <c r="D13" s="218">
        <f t="shared" si="0"/>
        <v>6.31</v>
      </c>
    </row>
    <row r="14" ht="16.35" customHeight="1" spans="1:4">
      <c r="A14" s="221" t="s">
        <v>475</v>
      </c>
      <c r="B14" s="222">
        <v>88</v>
      </c>
      <c r="C14" s="222">
        <v>1243</v>
      </c>
      <c r="D14" s="218">
        <f t="shared" si="0"/>
        <v>7.08</v>
      </c>
    </row>
    <row r="15" ht="16.35" customHeight="1" spans="1:4">
      <c r="A15" s="221" t="s">
        <v>476</v>
      </c>
      <c r="B15" s="222">
        <v>250</v>
      </c>
      <c r="C15" s="222">
        <v>177</v>
      </c>
      <c r="D15" s="218">
        <f t="shared" si="0"/>
        <v>141.24</v>
      </c>
    </row>
    <row r="16" ht="16.35" customHeight="1" spans="1:4">
      <c r="A16" s="221" t="s">
        <v>477</v>
      </c>
      <c r="B16" s="222">
        <v>4931</v>
      </c>
      <c r="C16" s="222">
        <v>2653</v>
      </c>
      <c r="D16" s="218">
        <f t="shared" si="0"/>
        <v>185.87</v>
      </c>
    </row>
    <row r="17" ht="16.35" customHeight="1" spans="1:4">
      <c r="A17" s="221" t="s">
        <v>478</v>
      </c>
      <c r="B17" s="222">
        <v>108</v>
      </c>
      <c r="C17" s="222">
        <v>123</v>
      </c>
      <c r="D17" s="218">
        <f t="shared" si="0"/>
        <v>87.8</v>
      </c>
    </row>
    <row r="18" ht="16.35" customHeight="1" spans="1:4">
      <c r="A18" s="221" t="s">
        <v>479</v>
      </c>
      <c r="B18" s="222">
        <v>32</v>
      </c>
      <c r="C18" s="222">
        <v>3</v>
      </c>
      <c r="D18" s="218">
        <f t="shared" si="0"/>
        <v>1066.67</v>
      </c>
    </row>
    <row r="19" ht="16.35" customHeight="1" spans="1:4">
      <c r="A19" s="221" t="s">
        <v>480</v>
      </c>
      <c r="B19" s="222">
        <v>422</v>
      </c>
      <c r="C19" s="222">
        <v>413</v>
      </c>
      <c r="D19" s="218">
        <f t="shared" si="0"/>
        <v>102.18</v>
      </c>
    </row>
    <row r="20" ht="16.35" customHeight="1" spans="1:4">
      <c r="A20" s="221" t="s">
        <v>481</v>
      </c>
      <c r="B20" s="222">
        <v>83</v>
      </c>
      <c r="C20" s="222">
        <v>880</v>
      </c>
      <c r="D20" s="218">
        <f t="shared" si="0"/>
        <v>9.43</v>
      </c>
    </row>
    <row r="21" ht="16.35" customHeight="1" spans="1:4">
      <c r="A21" s="221" t="s">
        <v>482</v>
      </c>
      <c r="B21" s="222">
        <v>19025</v>
      </c>
      <c r="C21" s="222">
        <v>13997</v>
      </c>
      <c r="D21" s="218">
        <f t="shared" si="0"/>
        <v>135.92</v>
      </c>
    </row>
    <row r="22" s="209" customFormat="1" ht="16.35" customHeight="1" spans="1:4">
      <c r="A22" s="219" t="s">
        <v>455</v>
      </c>
      <c r="B22" s="222">
        <f>SUM(B23:B29)</f>
        <v>12060</v>
      </c>
      <c r="C22" s="222">
        <f>SUM(C23:C29)</f>
        <v>13381</v>
      </c>
      <c r="D22" s="218">
        <f t="shared" si="0"/>
        <v>90.13</v>
      </c>
    </row>
    <row r="23" ht="16.35" customHeight="1" spans="1:4">
      <c r="A23" s="221" t="s">
        <v>483</v>
      </c>
      <c r="B23" s="222">
        <v>2000</v>
      </c>
      <c r="C23" s="222">
        <v>283</v>
      </c>
      <c r="D23" s="218">
        <f t="shared" si="0"/>
        <v>706.71</v>
      </c>
    </row>
    <row r="24" ht="16.35" customHeight="1" spans="1:4">
      <c r="A24" s="221" t="s">
        <v>484</v>
      </c>
      <c r="B24" s="222">
        <v>6567</v>
      </c>
      <c r="D24" s="218"/>
    </row>
    <row r="25" ht="16.35" customHeight="1" spans="1:4">
      <c r="A25" s="221" t="s">
        <v>485</v>
      </c>
      <c r="B25" s="222">
        <v>178</v>
      </c>
      <c r="C25" s="222">
        <v>130</v>
      </c>
      <c r="D25" s="218">
        <f t="shared" si="0"/>
        <v>136.92</v>
      </c>
    </row>
    <row r="26" ht="16.35" customHeight="1" spans="1:4">
      <c r="A26" s="221" t="s">
        <v>486</v>
      </c>
      <c r="B26" s="222"/>
      <c r="C26" s="222"/>
      <c r="D26" s="218"/>
    </row>
    <row r="27" ht="16.35" customHeight="1" spans="1:4">
      <c r="A27" s="221" t="s">
        <v>487</v>
      </c>
      <c r="B27" s="222">
        <v>493</v>
      </c>
      <c r="C27" s="222">
        <v>335</v>
      </c>
      <c r="D27" s="218">
        <f t="shared" ref="D27:D53" si="1">B27/C27*100</f>
        <v>147.16</v>
      </c>
    </row>
    <row r="28" ht="16.35" customHeight="1" spans="1:4">
      <c r="A28" s="221" t="s">
        <v>488</v>
      </c>
      <c r="B28" s="222"/>
      <c r="C28" s="222"/>
      <c r="D28" s="218"/>
    </row>
    <row r="29" ht="16.35" customHeight="1" spans="1:4">
      <c r="A29" s="221" t="s">
        <v>489</v>
      </c>
      <c r="B29" s="222">
        <v>2822</v>
      </c>
      <c r="C29" s="222">
        <v>12633</v>
      </c>
      <c r="D29" s="218">
        <f t="shared" si="1"/>
        <v>22.34</v>
      </c>
    </row>
    <row r="30" s="209" customFormat="1" ht="16.35" customHeight="1" spans="1:4">
      <c r="A30" s="219" t="s">
        <v>456</v>
      </c>
      <c r="B30" s="222"/>
      <c r="C30" s="222">
        <f>C31+C34+C36+C32</f>
        <v>6415</v>
      </c>
      <c r="D30" s="218">
        <f t="shared" si="1"/>
        <v>0</v>
      </c>
    </row>
    <row r="31" ht="16.35" customHeight="1" spans="1:4">
      <c r="A31" s="221" t="s">
        <v>483</v>
      </c>
      <c r="B31" s="222"/>
      <c r="C31" s="222">
        <v>4400</v>
      </c>
      <c r="D31" s="218">
        <f t="shared" si="1"/>
        <v>0</v>
      </c>
    </row>
    <row r="32" ht="16.35" customHeight="1" spans="1:4">
      <c r="A32" s="221" t="s">
        <v>484</v>
      </c>
      <c r="B32" s="222"/>
      <c r="C32" s="222">
        <v>1935</v>
      </c>
      <c r="D32" s="218">
        <f t="shared" si="1"/>
        <v>0</v>
      </c>
    </row>
    <row r="33" ht="16.35" customHeight="1" spans="1:4">
      <c r="A33" s="221" t="s">
        <v>485</v>
      </c>
      <c r="B33" s="222"/>
      <c r="C33" s="222"/>
      <c r="D33" s="218"/>
    </row>
    <row r="34" ht="16.35" customHeight="1" spans="1:4">
      <c r="A34" s="221" t="s">
        <v>487</v>
      </c>
      <c r="B34" s="222"/>
      <c r="C34" s="222"/>
      <c r="D34" s="218"/>
    </row>
    <row r="35" ht="16.35" customHeight="1" spans="1:4">
      <c r="A35" s="221" t="s">
        <v>488</v>
      </c>
      <c r="B35" s="222"/>
      <c r="C35" s="222"/>
      <c r="D35" s="218"/>
    </row>
    <row r="36" ht="16.35" customHeight="1" spans="1:4">
      <c r="A36" s="221" t="s">
        <v>489</v>
      </c>
      <c r="B36" s="222"/>
      <c r="C36" s="222">
        <v>80</v>
      </c>
      <c r="D36" s="218">
        <f t="shared" si="1"/>
        <v>0</v>
      </c>
    </row>
    <row r="37" s="209" customFormat="1" ht="16.35" customHeight="1" spans="1:4">
      <c r="A37" s="219" t="s">
        <v>457</v>
      </c>
      <c r="B37" s="222">
        <f>SUM(B38:B40)</f>
        <v>79125</v>
      </c>
      <c r="C37" s="222">
        <f>SUM(C38:C40)</f>
        <v>72837</v>
      </c>
      <c r="D37" s="218">
        <f t="shared" si="1"/>
        <v>108.63</v>
      </c>
    </row>
    <row r="38" ht="16.35" customHeight="1" spans="1:4">
      <c r="A38" s="221" t="s">
        <v>490</v>
      </c>
      <c r="B38" s="222">
        <v>75169</v>
      </c>
      <c r="C38" s="222">
        <v>65960</v>
      </c>
      <c r="D38" s="218">
        <f t="shared" si="1"/>
        <v>113.96</v>
      </c>
    </row>
    <row r="39" ht="16.35" customHeight="1" spans="1:4">
      <c r="A39" s="221" t="s">
        <v>491</v>
      </c>
      <c r="B39" s="222">
        <v>3956</v>
      </c>
      <c r="C39" s="222">
        <v>6877</v>
      </c>
      <c r="D39" s="218">
        <f t="shared" si="1"/>
        <v>57.53</v>
      </c>
    </row>
    <row r="40" ht="16.35" customHeight="1" spans="1:4">
      <c r="A40" s="221" t="s">
        <v>492</v>
      </c>
      <c r="B40" s="224"/>
      <c r="C40" s="224"/>
      <c r="D40" s="218"/>
    </row>
    <row r="41" s="209" customFormat="1" ht="16.35" customHeight="1" spans="1:4">
      <c r="A41" s="219" t="s">
        <v>458</v>
      </c>
      <c r="B41" s="222">
        <f>SUM(B42:B43)</f>
        <v>387</v>
      </c>
      <c r="C41" s="222">
        <f>C42</f>
        <v>289</v>
      </c>
      <c r="D41" s="218">
        <f t="shared" si="1"/>
        <v>133.91</v>
      </c>
    </row>
    <row r="42" ht="16.35" customHeight="1" spans="1:4">
      <c r="A42" s="221" t="s">
        <v>493</v>
      </c>
      <c r="B42" s="222">
        <v>377</v>
      </c>
      <c r="C42" s="222">
        <v>289</v>
      </c>
      <c r="D42" s="218">
        <f t="shared" si="1"/>
        <v>130.45</v>
      </c>
    </row>
    <row r="43" ht="16.35" customHeight="1" spans="1:4">
      <c r="A43" s="221" t="s">
        <v>494</v>
      </c>
      <c r="B43" s="222">
        <v>10</v>
      </c>
      <c r="C43" s="222"/>
      <c r="D43" s="218"/>
    </row>
    <row r="44" s="209" customFormat="1" ht="16.35" customHeight="1" spans="1:4">
      <c r="A44" s="219" t="s">
        <v>459</v>
      </c>
      <c r="B44" s="222">
        <f>SUM(B45:B47)</f>
        <v>825</v>
      </c>
      <c r="C44" s="222">
        <f>C45+C47</f>
        <v>5080</v>
      </c>
      <c r="D44" s="218">
        <f t="shared" si="1"/>
        <v>16.24</v>
      </c>
    </row>
    <row r="45" ht="16.35" customHeight="1" spans="1:4">
      <c r="A45" s="221" t="s">
        <v>495</v>
      </c>
      <c r="B45" s="222">
        <v>280</v>
      </c>
      <c r="C45" s="222">
        <v>485</v>
      </c>
      <c r="D45" s="218">
        <f t="shared" si="1"/>
        <v>57.73</v>
      </c>
    </row>
    <row r="46" ht="16.35" customHeight="1" spans="1:4">
      <c r="A46" s="221" t="s">
        <v>496</v>
      </c>
      <c r="B46" s="225"/>
      <c r="C46" s="225"/>
      <c r="D46" s="218"/>
    </row>
    <row r="47" ht="16.35" customHeight="1" spans="1:4">
      <c r="A47" s="221" t="s">
        <v>497</v>
      </c>
      <c r="B47" s="222">
        <v>545</v>
      </c>
      <c r="C47" s="222">
        <v>4595</v>
      </c>
      <c r="D47" s="218">
        <f t="shared" si="1"/>
        <v>11.86</v>
      </c>
    </row>
    <row r="48" s="209" customFormat="1" ht="16.35" customHeight="1" spans="1:4">
      <c r="A48" s="219" t="s">
        <v>460</v>
      </c>
      <c r="B48" s="222"/>
      <c r="C48" s="222"/>
      <c r="D48" s="218"/>
    </row>
    <row r="49" ht="16.35" customHeight="1" spans="1:4">
      <c r="A49" s="221" t="s">
        <v>498</v>
      </c>
      <c r="B49" s="222"/>
      <c r="C49" s="222"/>
      <c r="D49" s="218"/>
    </row>
    <row r="50" ht="16.35" customHeight="1" spans="1:4">
      <c r="A50" s="221" t="s">
        <v>499</v>
      </c>
      <c r="B50" s="222"/>
      <c r="C50" s="222"/>
      <c r="D50" s="218"/>
    </row>
    <row r="51" s="209" customFormat="1" ht="16.35" customHeight="1" spans="1:4">
      <c r="A51" s="219" t="s">
        <v>461</v>
      </c>
      <c r="B51" s="222">
        <f>SUM(B52:B56)</f>
        <v>19423</v>
      </c>
      <c r="C51" s="222">
        <f>SUM(C52:C56)</f>
        <v>20629</v>
      </c>
      <c r="D51" s="218">
        <f t="shared" si="1"/>
        <v>94.15</v>
      </c>
    </row>
    <row r="52" ht="16.35" customHeight="1" spans="1:4">
      <c r="A52" s="221" t="s">
        <v>500</v>
      </c>
      <c r="B52" s="222">
        <v>13533</v>
      </c>
      <c r="C52" s="222">
        <v>12520</v>
      </c>
      <c r="D52" s="218">
        <f t="shared" si="1"/>
        <v>108.09</v>
      </c>
    </row>
    <row r="53" ht="16.35" customHeight="1" spans="1:4">
      <c r="A53" s="221" t="s">
        <v>501</v>
      </c>
      <c r="B53" s="222">
        <v>216</v>
      </c>
      <c r="C53" s="222">
        <v>682</v>
      </c>
      <c r="D53" s="218">
        <f t="shared" si="1"/>
        <v>31.67</v>
      </c>
    </row>
    <row r="54" ht="16.35" customHeight="1" spans="1:4">
      <c r="A54" s="221" t="s">
        <v>502</v>
      </c>
      <c r="B54" s="225"/>
      <c r="D54" s="218"/>
    </row>
    <row r="55" ht="16.35" customHeight="1" spans="1:4">
      <c r="A55" s="221" t="s">
        <v>503</v>
      </c>
      <c r="B55" s="222">
        <v>130</v>
      </c>
      <c r="C55" s="222">
        <v>480</v>
      </c>
      <c r="D55" s="218">
        <f>B55/C55*100</f>
        <v>27.08</v>
      </c>
    </row>
    <row r="56" ht="16.35" customHeight="1" spans="1:4">
      <c r="A56" s="221" t="s">
        <v>504</v>
      </c>
      <c r="B56" s="222">
        <v>5544</v>
      </c>
      <c r="C56" s="222">
        <v>6947</v>
      </c>
      <c r="D56" s="218">
        <f>B56/C56*100</f>
        <v>79.8</v>
      </c>
    </row>
    <row r="57" s="209" customFormat="1" ht="16.35" customHeight="1" spans="1:4">
      <c r="A57" s="219" t="s">
        <v>462</v>
      </c>
      <c r="B57" s="222">
        <f>SUM(B58:B59)</f>
        <v>25640</v>
      </c>
      <c r="C57" s="222">
        <f>C58</f>
        <v>21200</v>
      </c>
      <c r="D57" s="218">
        <f>B57/C57*100</f>
        <v>120.94</v>
      </c>
    </row>
    <row r="58" ht="16.35" customHeight="1" spans="1:4">
      <c r="A58" s="221" t="s">
        <v>505</v>
      </c>
      <c r="B58" s="222">
        <v>25640</v>
      </c>
      <c r="C58" s="222">
        <v>21200</v>
      </c>
      <c r="D58" s="218">
        <f>B58/C58*100</f>
        <v>120.94</v>
      </c>
    </row>
    <row r="59" ht="16.35" customHeight="1" spans="1:4">
      <c r="A59" s="221" t="s">
        <v>506</v>
      </c>
      <c r="B59" s="222"/>
      <c r="C59" s="222"/>
      <c r="D59" s="218"/>
    </row>
    <row r="60" s="209" customFormat="1" ht="16.35" customHeight="1" spans="1:4">
      <c r="A60" s="219" t="s">
        <v>463</v>
      </c>
      <c r="B60" s="222">
        <f>SUM(B61:B64)</f>
        <v>9184</v>
      </c>
      <c r="C60" s="222">
        <f>C61</f>
        <v>8456</v>
      </c>
      <c r="D60" s="218">
        <f>B60/C60*100</f>
        <v>108.61</v>
      </c>
    </row>
    <row r="61" ht="16.35" customHeight="1" spans="1:4">
      <c r="A61" s="221" t="s">
        <v>507</v>
      </c>
      <c r="B61" s="222">
        <v>9022</v>
      </c>
      <c r="C61" s="222">
        <v>8456</v>
      </c>
      <c r="D61" s="218">
        <f>B61/C61*100</f>
        <v>106.69</v>
      </c>
    </row>
    <row r="62" ht="16.35" customHeight="1" spans="1:4">
      <c r="A62" s="221" t="s">
        <v>508</v>
      </c>
      <c r="B62" s="222">
        <v>132</v>
      </c>
      <c r="C62" s="222"/>
      <c r="D62" s="218"/>
    </row>
    <row r="63" ht="16.35" customHeight="1" spans="1:4">
      <c r="A63" s="221" t="s">
        <v>509</v>
      </c>
      <c r="B63" s="222">
        <v>30</v>
      </c>
      <c r="C63" s="222"/>
      <c r="D63" s="218"/>
    </row>
    <row r="64" ht="16.35" customHeight="1" spans="1:4">
      <c r="A64" s="221" t="s">
        <v>510</v>
      </c>
      <c r="B64" s="222"/>
      <c r="C64" s="222"/>
      <c r="D64" s="218"/>
    </row>
    <row r="65" s="209" customFormat="1" ht="16.35" customHeight="1" spans="1:4">
      <c r="A65" s="219" t="s">
        <v>464</v>
      </c>
      <c r="B65" s="222">
        <f>SUM(B66:B67)</f>
        <v>3190</v>
      </c>
      <c r="C65" s="222">
        <f>C66</f>
        <v>7000</v>
      </c>
      <c r="D65" s="218">
        <f>B65/C65*100</f>
        <v>45.57</v>
      </c>
    </row>
    <row r="66" ht="16.35" customHeight="1" spans="1:4">
      <c r="A66" s="221" t="s">
        <v>511</v>
      </c>
      <c r="B66" s="222">
        <v>3122</v>
      </c>
      <c r="C66" s="222">
        <v>7000</v>
      </c>
      <c r="D66" s="218">
        <f>B66/C66*100</f>
        <v>44.6</v>
      </c>
    </row>
    <row r="67" ht="16.35" customHeight="1" spans="1:4">
      <c r="A67" s="221" t="s">
        <v>512</v>
      </c>
      <c r="B67" s="222">
        <v>68</v>
      </c>
      <c r="C67" s="222"/>
      <c r="D67" s="218"/>
    </row>
    <row r="68" s="209" customFormat="1" ht="16.35" customHeight="1" spans="1:4">
      <c r="A68" s="219" t="s">
        <v>465</v>
      </c>
      <c r="B68" s="222">
        <f>SUM(B69:B72)</f>
        <v>9216</v>
      </c>
      <c r="C68" s="222"/>
      <c r="D68" s="218"/>
    </row>
    <row r="69" ht="16.35" customHeight="1" spans="1:4">
      <c r="A69" s="221" t="s">
        <v>513</v>
      </c>
      <c r="B69" s="222">
        <v>9216</v>
      </c>
      <c r="C69" s="222"/>
      <c r="D69" s="218"/>
    </row>
    <row r="70" ht="16.35" customHeight="1" spans="1:4">
      <c r="A70" s="221" t="s">
        <v>514</v>
      </c>
      <c r="B70" s="222"/>
      <c r="C70" s="222"/>
      <c r="D70" s="218"/>
    </row>
    <row r="71" ht="16.35" customHeight="1" spans="1:4">
      <c r="A71" s="221" t="s">
        <v>515</v>
      </c>
      <c r="B71" s="222"/>
      <c r="C71" s="222"/>
      <c r="D71" s="218"/>
    </row>
    <row r="72" ht="16.35" customHeight="1" spans="1:4">
      <c r="A72" s="221" t="s">
        <v>516</v>
      </c>
      <c r="B72" s="222"/>
      <c r="C72" s="222"/>
      <c r="D72" s="218"/>
    </row>
    <row r="73" s="209" customFormat="1" ht="16.35" customHeight="1" spans="1:4">
      <c r="A73" s="219" t="s">
        <v>466</v>
      </c>
      <c r="B73" s="222">
        <f>SUM(B74:B75)</f>
        <v>11523</v>
      </c>
      <c r="C73" s="222">
        <f>C74+C75</f>
        <v>15801</v>
      </c>
      <c r="D73" s="218">
        <f t="shared" ref="D73:D76" si="2">B73/C73*100</f>
        <v>72.93</v>
      </c>
    </row>
    <row r="74" ht="16.35" customHeight="1" spans="1:4">
      <c r="A74" s="221" t="s">
        <v>434</v>
      </c>
      <c r="B74" s="222">
        <v>4462</v>
      </c>
      <c r="C74" s="222">
        <v>4782</v>
      </c>
      <c r="D74" s="218">
        <f t="shared" si="2"/>
        <v>93.31</v>
      </c>
    </row>
    <row r="75" ht="16.35" customHeight="1" spans="1:4">
      <c r="A75" s="221" t="s">
        <v>517</v>
      </c>
      <c r="B75" s="222">
        <v>7061</v>
      </c>
      <c r="C75" s="222">
        <v>11019</v>
      </c>
      <c r="D75" s="218">
        <f t="shared" si="2"/>
        <v>64.08</v>
      </c>
    </row>
    <row r="76" s="209" customFormat="1" ht="16.35" customHeight="1" spans="1:4">
      <c r="A76" s="219" t="s">
        <v>467</v>
      </c>
      <c r="B76" s="222">
        <f>B80</f>
        <v>5984</v>
      </c>
      <c r="C76" s="222">
        <f>11257-8436</f>
        <v>2821</v>
      </c>
      <c r="D76" s="218">
        <f t="shared" si="2"/>
        <v>212.12</v>
      </c>
    </row>
    <row r="77" ht="16.35" customHeight="1" spans="1:4">
      <c r="A77" s="221" t="s">
        <v>518</v>
      </c>
      <c r="B77" s="222"/>
      <c r="C77" s="222"/>
      <c r="D77" s="218"/>
    </row>
    <row r="78" ht="16.35" customHeight="1" spans="1:4">
      <c r="A78" s="221" t="s">
        <v>519</v>
      </c>
      <c r="B78" s="222"/>
      <c r="C78" s="222"/>
      <c r="D78" s="218"/>
    </row>
    <row r="79" ht="16.35" customHeight="1" spans="1:4">
      <c r="A79" s="221" t="s">
        <v>520</v>
      </c>
      <c r="B79" s="222"/>
      <c r="C79" s="222"/>
      <c r="D79" s="218"/>
    </row>
    <row r="80" ht="17.45" customHeight="1" spans="1:4">
      <c r="A80" s="221" t="s">
        <v>437</v>
      </c>
      <c r="B80" s="222">
        <f>7147-1163</f>
        <v>5984</v>
      </c>
      <c r="C80" s="222">
        <f>11257-8436</f>
        <v>2821</v>
      </c>
      <c r="D80" s="218">
        <f>B80/C80*100</f>
        <v>212.12</v>
      </c>
    </row>
    <row r="81" ht="24" customHeight="1" spans="1:4">
      <c r="A81" s="227"/>
      <c r="B81" s="228"/>
      <c r="C81" s="228"/>
      <c r="D81" s="228"/>
    </row>
  </sheetData>
  <mergeCells count="1">
    <mergeCell ref="A2:D2"/>
  </mergeCells>
  <pageMargins left="0.708661417322835" right="0.708661417322835" top="0.748031496062992" bottom="0.748031496062992" header="0.31496062992126" footer="0.31496062992126"/>
  <pageSetup paperSize="9" scale="94" fitToHeight="0" orientation="portrait"/>
  <headerFooter>
    <oddFooter>&amp;C第 &amp;P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5"/>
  <sheetViews>
    <sheetView workbookViewId="0">
      <selection activeCell="B1" sqref="B1"/>
    </sheetView>
  </sheetViews>
  <sheetFormatPr defaultColWidth="9" defaultRowHeight="15.75" outlineLevelCol="4"/>
  <cols>
    <col min="1" max="1" width="64.25" customWidth="1"/>
    <col min="2" max="2" width="22.875" style="144" customWidth="1"/>
  </cols>
  <sheetData>
    <row r="1" spans="1:1">
      <c r="A1" s="76" t="s">
        <v>521</v>
      </c>
    </row>
    <row r="2" ht="29.1" customHeight="1" spans="1:2">
      <c r="A2" s="193" t="s">
        <v>15</v>
      </c>
      <c r="B2" s="193"/>
    </row>
    <row r="3" spans="1:2">
      <c r="A3" s="200"/>
      <c r="B3" s="89" t="s">
        <v>522</v>
      </c>
    </row>
    <row r="4" s="109" customFormat="1" ht="18" customHeight="1" spans="1:2">
      <c r="A4" s="201" t="s">
        <v>523</v>
      </c>
      <c r="B4" s="202" t="s">
        <v>524</v>
      </c>
    </row>
    <row r="5" s="109" customFormat="1" ht="18" customHeight="1" spans="1:2">
      <c r="A5" s="203" t="s">
        <v>525</v>
      </c>
      <c r="B5" s="204"/>
    </row>
    <row r="6" s="109" customFormat="1" ht="18" customHeight="1" spans="1:2">
      <c r="A6" s="205" t="s">
        <v>526</v>
      </c>
      <c r="B6" s="204"/>
    </row>
    <row r="7" s="109" customFormat="1" ht="18" customHeight="1" spans="1:2">
      <c r="A7" s="205" t="s">
        <v>527</v>
      </c>
      <c r="B7" s="204"/>
    </row>
    <row r="8" s="109" customFormat="1" ht="18" customHeight="1" spans="1:2">
      <c r="A8" s="205" t="s">
        <v>528</v>
      </c>
      <c r="B8" s="204"/>
    </row>
    <row r="9" s="109" customFormat="1" ht="18" customHeight="1" spans="1:2">
      <c r="A9" s="205" t="s">
        <v>529</v>
      </c>
      <c r="B9" s="204"/>
    </row>
    <row r="10" s="109" customFormat="1" ht="18" customHeight="1" spans="1:2">
      <c r="A10" s="205" t="s">
        <v>530</v>
      </c>
      <c r="B10" s="204"/>
    </row>
    <row r="11" s="109" customFormat="1" ht="18" customHeight="1" spans="1:2">
      <c r="A11" s="203" t="s">
        <v>531</v>
      </c>
      <c r="B11" s="204"/>
    </row>
    <row r="12" s="109" customFormat="1" ht="18" customHeight="1" spans="1:2">
      <c r="A12" s="205" t="s">
        <v>532</v>
      </c>
      <c r="B12" s="204"/>
    </row>
    <row r="13" s="109" customFormat="1" ht="18" customHeight="1" spans="1:2">
      <c r="A13" s="205" t="s">
        <v>533</v>
      </c>
      <c r="B13" s="204"/>
    </row>
    <row r="14" s="109" customFormat="1" ht="18" customHeight="1" spans="1:2">
      <c r="A14" s="205" t="s">
        <v>534</v>
      </c>
      <c r="B14" s="204"/>
    </row>
    <row r="15" s="109" customFormat="1" ht="18" customHeight="1" spans="1:2">
      <c r="A15" s="205" t="s">
        <v>535</v>
      </c>
      <c r="B15" s="204"/>
    </row>
    <row r="16" s="109" customFormat="1" ht="18" customHeight="1" spans="1:2">
      <c r="A16" s="205" t="s">
        <v>536</v>
      </c>
      <c r="B16" s="204"/>
    </row>
    <row r="17" s="109" customFormat="1" ht="18" customHeight="1" spans="1:2">
      <c r="A17" s="205" t="s">
        <v>537</v>
      </c>
      <c r="B17" s="204"/>
    </row>
    <row r="18" s="109" customFormat="1" ht="18" customHeight="1" spans="1:2">
      <c r="A18" s="205" t="s">
        <v>538</v>
      </c>
      <c r="B18" s="204"/>
    </row>
    <row r="19" s="109" customFormat="1" ht="18" customHeight="1" spans="1:2">
      <c r="A19" s="205" t="s">
        <v>539</v>
      </c>
      <c r="B19" s="204"/>
    </row>
    <row r="20" s="109" customFormat="1" ht="18" customHeight="1" spans="1:2">
      <c r="A20" s="205" t="s">
        <v>540</v>
      </c>
      <c r="B20" s="204"/>
    </row>
    <row r="21" s="109" customFormat="1" ht="18" customHeight="1" spans="1:2">
      <c r="A21" s="205" t="s">
        <v>541</v>
      </c>
      <c r="B21" s="204"/>
    </row>
    <row r="22" s="109" customFormat="1" ht="18" customHeight="1" spans="1:2">
      <c r="A22" s="205" t="s">
        <v>542</v>
      </c>
      <c r="B22" s="204"/>
    </row>
    <row r="23" s="109" customFormat="1" ht="18" customHeight="1" spans="1:2">
      <c r="A23" s="205" t="s">
        <v>543</v>
      </c>
      <c r="B23" s="204"/>
    </row>
    <row r="24" s="109" customFormat="1" ht="18" customHeight="1" spans="1:2">
      <c r="A24" s="205" t="s">
        <v>544</v>
      </c>
      <c r="B24" s="204"/>
    </row>
    <row r="25" s="109" customFormat="1" ht="18" customHeight="1" spans="1:2">
      <c r="A25" s="205" t="s">
        <v>545</v>
      </c>
      <c r="B25" s="204"/>
    </row>
    <row r="26" s="109" customFormat="1" ht="18" customHeight="1" spans="1:2">
      <c r="A26" s="205" t="s">
        <v>546</v>
      </c>
      <c r="B26" s="204"/>
    </row>
    <row r="27" s="109" customFormat="1" ht="18" customHeight="1" spans="1:2">
      <c r="A27" s="205" t="s">
        <v>547</v>
      </c>
      <c r="B27" s="204"/>
    </row>
    <row r="28" s="109" customFormat="1" ht="18" customHeight="1" spans="1:2">
      <c r="A28" s="205" t="s">
        <v>548</v>
      </c>
      <c r="B28" s="204"/>
    </row>
    <row r="29" s="109" customFormat="1" ht="18" customHeight="1" spans="1:2">
      <c r="A29" s="205" t="s">
        <v>549</v>
      </c>
      <c r="B29" s="204"/>
    </row>
    <row r="30" s="109" customFormat="1" ht="18" customHeight="1" spans="1:2">
      <c r="A30" s="205" t="s">
        <v>550</v>
      </c>
      <c r="B30" s="204"/>
    </row>
    <row r="31" s="109" customFormat="1" ht="18" customHeight="1" spans="1:2">
      <c r="A31" s="205" t="s">
        <v>551</v>
      </c>
      <c r="B31" s="204"/>
    </row>
    <row r="32" s="109" customFormat="1" ht="18" customHeight="1" spans="1:2">
      <c r="A32" s="205" t="s">
        <v>552</v>
      </c>
      <c r="B32" s="204"/>
    </row>
    <row r="33" s="109" customFormat="1" ht="18" customHeight="1" spans="1:2">
      <c r="A33" s="205" t="s">
        <v>553</v>
      </c>
      <c r="B33" s="204"/>
    </row>
    <row r="34" s="109" customFormat="1" ht="18" customHeight="1" spans="1:2">
      <c r="A34" s="205" t="s">
        <v>554</v>
      </c>
      <c r="B34" s="204"/>
    </row>
    <row r="35" s="109" customFormat="1" ht="18" customHeight="1" spans="1:2">
      <c r="A35" s="205" t="s">
        <v>555</v>
      </c>
      <c r="B35" s="204"/>
    </row>
    <row r="36" s="109" customFormat="1" ht="18" customHeight="1" spans="1:2">
      <c r="A36" s="205" t="s">
        <v>556</v>
      </c>
      <c r="B36" s="204"/>
    </row>
    <row r="37" s="109" customFormat="1" ht="18" customHeight="1" spans="1:2">
      <c r="A37" s="205" t="s">
        <v>557</v>
      </c>
      <c r="B37" s="204"/>
    </row>
    <row r="38" s="109" customFormat="1" ht="18" customHeight="1" spans="1:2">
      <c r="A38" s="205" t="s">
        <v>558</v>
      </c>
      <c r="B38" s="204"/>
    </row>
    <row r="39" s="109" customFormat="1" ht="18" customHeight="1" spans="1:2">
      <c r="A39" s="205" t="s">
        <v>559</v>
      </c>
      <c r="B39" s="204"/>
    </row>
    <row r="40" s="109" customFormat="1" ht="18" customHeight="1" spans="1:2">
      <c r="A40" s="205" t="s">
        <v>560</v>
      </c>
      <c r="B40" s="204"/>
    </row>
    <row r="41" s="109" customFormat="1" ht="18" customHeight="1" spans="1:2">
      <c r="A41" s="205" t="s">
        <v>561</v>
      </c>
      <c r="B41" s="204"/>
    </row>
    <row r="42" s="109" customFormat="1" ht="18" customHeight="1" spans="1:2">
      <c r="A42" s="205" t="s">
        <v>562</v>
      </c>
      <c r="B42" s="204"/>
    </row>
    <row r="43" s="109" customFormat="1" ht="18" customHeight="1" spans="1:2">
      <c r="A43" s="205" t="s">
        <v>563</v>
      </c>
      <c r="B43" s="204"/>
    </row>
    <row r="44" s="109" customFormat="1" ht="18" customHeight="1" spans="1:2">
      <c r="A44" s="205" t="s">
        <v>564</v>
      </c>
      <c r="B44" s="204"/>
    </row>
    <row r="45" s="109" customFormat="1" ht="18" customHeight="1" spans="1:2">
      <c r="A45" s="203" t="s">
        <v>565</v>
      </c>
      <c r="B45" s="204"/>
    </row>
    <row r="46" s="109" customFormat="1" ht="18" customHeight="1" spans="1:2">
      <c r="A46" s="205" t="s">
        <v>566</v>
      </c>
      <c r="B46" s="204"/>
    </row>
    <row r="47" s="109" customFormat="1" ht="18" customHeight="1" spans="1:2">
      <c r="A47" s="205" t="s">
        <v>567</v>
      </c>
      <c r="B47" s="204"/>
    </row>
    <row r="48" s="109" customFormat="1" ht="18" customHeight="1" spans="1:2">
      <c r="A48" s="205" t="s">
        <v>568</v>
      </c>
      <c r="B48" s="204"/>
    </row>
    <row r="49" s="109" customFormat="1" ht="18" customHeight="1" spans="1:2">
      <c r="A49" s="205" t="s">
        <v>567</v>
      </c>
      <c r="B49" s="204"/>
    </row>
    <row r="50" s="109" customFormat="1" ht="18" customHeight="1" spans="1:2">
      <c r="A50" s="205" t="s">
        <v>569</v>
      </c>
      <c r="B50" s="204"/>
    </row>
    <row r="51" s="109" customFormat="1" ht="18" customHeight="1" spans="1:2">
      <c r="A51" s="205" t="s">
        <v>567</v>
      </c>
      <c r="B51" s="204"/>
    </row>
    <row r="52" s="109" customFormat="1" ht="18" customHeight="1" spans="1:2">
      <c r="A52" s="205" t="s">
        <v>570</v>
      </c>
      <c r="B52" s="204"/>
    </row>
    <row r="53" s="109" customFormat="1" ht="18" customHeight="1" spans="1:2">
      <c r="A53" s="205" t="s">
        <v>567</v>
      </c>
      <c r="B53" s="204"/>
    </row>
    <row r="54" s="109" customFormat="1" ht="18" customHeight="1" spans="1:2">
      <c r="A54" s="205" t="s">
        <v>571</v>
      </c>
      <c r="B54" s="204"/>
    </row>
    <row r="55" s="109" customFormat="1" ht="18" customHeight="1" spans="1:2">
      <c r="A55" s="205" t="s">
        <v>567</v>
      </c>
      <c r="B55" s="204"/>
    </row>
    <row r="56" s="109" customFormat="1" ht="18" customHeight="1" spans="1:2">
      <c r="A56" s="205" t="s">
        <v>572</v>
      </c>
      <c r="B56" s="204"/>
    </row>
    <row r="57" s="109" customFormat="1" ht="18" customHeight="1" spans="1:2">
      <c r="A57" s="205" t="s">
        <v>567</v>
      </c>
      <c r="B57" s="204"/>
    </row>
    <row r="58" s="109" customFormat="1" ht="18" customHeight="1" spans="1:2">
      <c r="A58" s="205" t="s">
        <v>573</v>
      </c>
      <c r="B58" s="204"/>
    </row>
    <row r="59" s="109" customFormat="1" ht="18" customHeight="1" spans="1:2">
      <c r="A59" s="205" t="s">
        <v>567</v>
      </c>
      <c r="B59" s="204"/>
    </row>
    <row r="60" s="109" customFormat="1" ht="18" customHeight="1" spans="1:2">
      <c r="A60" s="205" t="s">
        <v>574</v>
      </c>
      <c r="B60" s="204"/>
    </row>
    <row r="61" s="109" customFormat="1" ht="18" customHeight="1" spans="1:2">
      <c r="A61" s="205" t="s">
        <v>567</v>
      </c>
      <c r="B61" s="204"/>
    </row>
    <row r="62" s="109" customFormat="1" ht="18" customHeight="1" spans="1:2">
      <c r="A62" s="205" t="s">
        <v>575</v>
      </c>
      <c r="B62" s="204"/>
    </row>
    <row r="63" s="109" customFormat="1" ht="18" customHeight="1" spans="1:2">
      <c r="A63" s="205" t="s">
        <v>567</v>
      </c>
      <c r="B63" s="204"/>
    </row>
    <row r="64" s="109" customFormat="1" ht="18" customHeight="1" spans="1:2">
      <c r="A64" s="205" t="s">
        <v>576</v>
      </c>
      <c r="B64" s="204"/>
    </row>
    <row r="65" s="109" customFormat="1" ht="18" customHeight="1" spans="1:2">
      <c r="A65" s="205" t="s">
        <v>567</v>
      </c>
      <c r="B65" s="204"/>
    </row>
    <row r="66" s="109" customFormat="1" ht="18" customHeight="1" spans="1:2">
      <c r="A66" s="205" t="s">
        <v>577</v>
      </c>
      <c r="B66" s="204"/>
    </row>
    <row r="67" s="109" customFormat="1" ht="18" customHeight="1" spans="1:2">
      <c r="A67" s="205" t="s">
        <v>567</v>
      </c>
      <c r="B67" s="204"/>
    </row>
    <row r="68" s="109" customFormat="1" ht="18" customHeight="1" spans="1:2">
      <c r="A68" s="205" t="s">
        <v>578</v>
      </c>
      <c r="B68" s="204"/>
    </row>
    <row r="69" s="109" customFormat="1" ht="18" customHeight="1" spans="1:2">
      <c r="A69" s="205" t="s">
        <v>567</v>
      </c>
      <c r="B69" s="204"/>
    </row>
    <row r="70" s="109" customFormat="1" ht="18" customHeight="1" spans="1:2">
      <c r="A70" s="205" t="s">
        <v>579</v>
      </c>
      <c r="B70" s="204"/>
    </row>
    <row r="71" s="109" customFormat="1" ht="18" customHeight="1" spans="1:2">
      <c r="A71" s="205" t="s">
        <v>567</v>
      </c>
      <c r="B71" s="204"/>
    </row>
    <row r="72" s="109" customFormat="1" ht="18" customHeight="1" spans="1:2">
      <c r="A72" s="205" t="s">
        <v>580</v>
      </c>
      <c r="B72" s="204"/>
    </row>
    <row r="73" s="109" customFormat="1" ht="18" customHeight="1" spans="1:2">
      <c r="A73" s="205" t="s">
        <v>567</v>
      </c>
      <c r="B73" s="204"/>
    </row>
    <row r="74" s="109" customFormat="1" ht="18" customHeight="1" spans="1:2">
      <c r="A74" s="205" t="s">
        <v>581</v>
      </c>
      <c r="B74" s="204"/>
    </row>
    <row r="75" s="109" customFormat="1" ht="18" customHeight="1" spans="1:2">
      <c r="A75" s="205" t="s">
        <v>567</v>
      </c>
      <c r="B75" s="204"/>
    </row>
    <row r="76" s="109" customFormat="1" ht="18" customHeight="1" spans="1:2">
      <c r="A76" s="205" t="s">
        <v>582</v>
      </c>
      <c r="B76" s="204"/>
    </row>
    <row r="77" s="109" customFormat="1" ht="18" customHeight="1" spans="1:2">
      <c r="A77" s="205" t="s">
        <v>567</v>
      </c>
      <c r="B77" s="204"/>
    </row>
    <row r="78" s="109" customFormat="1" ht="18" customHeight="1" spans="1:2">
      <c r="A78" s="205" t="s">
        <v>583</v>
      </c>
      <c r="B78" s="204"/>
    </row>
    <row r="79" s="109" customFormat="1" ht="18" customHeight="1" spans="1:2">
      <c r="A79" s="205" t="s">
        <v>567</v>
      </c>
      <c r="B79" s="204"/>
    </row>
    <row r="80" s="109" customFormat="1" ht="18" customHeight="1" spans="1:2">
      <c r="A80" s="205" t="s">
        <v>584</v>
      </c>
      <c r="B80" s="204"/>
    </row>
    <row r="81" s="109" customFormat="1" ht="18" customHeight="1" spans="1:2">
      <c r="A81" s="205" t="s">
        <v>567</v>
      </c>
      <c r="B81" s="204"/>
    </row>
    <row r="82" s="109" customFormat="1" ht="18" customHeight="1" spans="1:2">
      <c r="A82" s="205" t="s">
        <v>585</v>
      </c>
      <c r="B82" s="204"/>
    </row>
    <row r="83" s="109" customFormat="1" ht="18" customHeight="1" spans="1:2">
      <c r="A83" s="206" t="s">
        <v>586</v>
      </c>
      <c r="B83" s="206"/>
    </row>
    <row r="84" s="109" customFormat="1" ht="18" customHeight="1" spans="1:2">
      <c r="A84" s="207" t="s">
        <v>587</v>
      </c>
      <c r="B84" s="206"/>
    </row>
    <row r="85" customFormat="1" ht="41.25" customHeight="1" spans="1:5">
      <c r="A85" s="198" t="s">
        <v>588</v>
      </c>
      <c r="B85" s="198"/>
      <c r="C85" s="208"/>
      <c r="D85" s="208"/>
      <c r="E85" s="208"/>
    </row>
  </sheetData>
  <mergeCells count="2">
    <mergeCell ref="A2:B2"/>
    <mergeCell ref="A85:B85"/>
  </mergeCells>
  <pageMargins left="0.708661417322835" right="0.708661417322835" top="0.748031496062992" bottom="0.748031496062992" header="0.31496062992126" footer="0.31496062992126"/>
  <pageSetup paperSize="9" scale="94" fitToHeight="0" orientation="portrait"/>
  <headerFooter>
    <oddFooter>&amp;C第 &amp;P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workbookViewId="0">
      <selection activeCell="B1" sqref="B1"/>
    </sheetView>
  </sheetViews>
  <sheetFormatPr defaultColWidth="9" defaultRowHeight="15.75" outlineLevelCol="4"/>
  <cols>
    <col min="1" max="1" width="19.875" style="190" customWidth="1"/>
    <col min="2" max="2" width="17.25" style="191" customWidth="1"/>
    <col min="3" max="3" width="14.125" style="191" customWidth="1"/>
    <col min="4" max="4" width="17.375" style="191" customWidth="1"/>
    <col min="5" max="5" width="15" style="191" customWidth="1"/>
    <col min="6" max="16384" width="9" style="190"/>
  </cols>
  <sheetData>
    <row r="1" s="77" customFormat="1" spans="1:5">
      <c r="A1" s="76" t="s">
        <v>589</v>
      </c>
      <c r="B1" s="192"/>
      <c r="C1" s="192"/>
      <c r="D1" s="192"/>
      <c r="E1" s="192"/>
    </row>
    <row r="2" ht="54.75" customHeight="1" spans="1:5">
      <c r="A2" s="193" t="s">
        <v>17</v>
      </c>
      <c r="B2" s="193"/>
      <c r="C2" s="193"/>
      <c r="D2" s="193"/>
      <c r="E2" s="193"/>
    </row>
    <row r="3" ht="21" customHeight="1" spans="1:5">
      <c r="A3" s="194"/>
      <c r="B3" s="194"/>
      <c r="C3" s="194"/>
      <c r="D3" s="194"/>
      <c r="E3" s="199" t="s">
        <v>57</v>
      </c>
    </row>
    <row r="4" ht="24" customHeight="1" spans="1:5">
      <c r="A4" s="195" t="s">
        <v>590</v>
      </c>
      <c r="B4" s="195" t="s">
        <v>591</v>
      </c>
      <c r="C4" s="195" t="s">
        <v>592</v>
      </c>
      <c r="D4" s="195" t="s">
        <v>593</v>
      </c>
      <c r="E4" s="195" t="s">
        <v>594</v>
      </c>
    </row>
    <row r="5" ht="24" customHeight="1" spans="1:5">
      <c r="A5" s="196" t="s">
        <v>595</v>
      </c>
      <c r="B5" s="197">
        <v>0</v>
      </c>
      <c r="C5" s="197">
        <v>0</v>
      </c>
      <c r="D5" s="197">
        <v>0</v>
      </c>
      <c r="E5" s="197">
        <v>0</v>
      </c>
    </row>
    <row r="6" ht="24" customHeight="1" spans="1:5">
      <c r="A6" s="196" t="s">
        <v>595</v>
      </c>
      <c r="B6" s="197">
        <v>0</v>
      </c>
      <c r="C6" s="197">
        <v>0</v>
      </c>
      <c r="D6" s="197">
        <v>0</v>
      </c>
      <c r="E6" s="197">
        <v>0</v>
      </c>
    </row>
    <row r="7" ht="24" customHeight="1" spans="1:5">
      <c r="A7" s="196" t="s">
        <v>595</v>
      </c>
      <c r="B7" s="197">
        <v>0</v>
      </c>
      <c r="C7" s="197">
        <v>0</v>
      </c>
      <c r="D7" s="197">
        <v>0</v>
      </c>
      <c r="E7" s="197">
        <v>0</v>
      </c>
    </row>
    <row r="8" ht="24" customHeight="1" spans="1:5">
      <c r="A8" s="196" t="s">
        <v>595</v>
      </c>
      <c r="B8" s="197">
        <v>0</v>
      </c>
      <c r="C8" s="197">
        <v>0</v>
      </c>
      <c r="D8" s="197">
        <v>0</v>
      </c>
      <c r="E8" s="197">
        <v>0</v>
      </c>
    </row>
    <row r="9" ht="24" customHeight="1" spans="1:5">
      <c r="A9" s="196" t="s">
        <v>595</v>
      </c>
      <c r="B9" s="197">
        <v>0</v>
      </c>
      <c r="C9" s="197">
        <v>0</v>
      </c>
      <c r="D9" s="197">
        <v>0</v>
      </c>
      <c r="E9" s="197">
        <v>0</v>
      </c>
    </row>
    <row r="10" ht="24" customHeight="1" spans="1:5">
      <c r="A10" s="196" t="s">
        <v>595</v>
      </c>
      <c r="B10" s="197">
        <v>0</v>
      </c>
      <c r="C10" s="197">
        <v>0</v>
      </c>
      <c r="D10" s="197">
        <v>0</v>
      </c>
      <c r="E10" s="197">
        <v>0</v>
      </c>
    </row>
    <row r="11" ht="24" customHeight="1" spans="1:5">
      <c r="A11" s="196" t="s">
        <v>595</v>
      </c>
      <c r="B11" s="197">
        <v>0</v>
      </c>
      <c r="C11" s="197">
        <v>0</v>
      </c>
      <c r="D11" s="197">
        <v>0</v>
      </c>
      <c r="E11" s="197">
        <v>0</v>
      </c>
    </row>
    <row r="12" ht="24" customHeight="1" spans="1:5">
      <c r="A12" s="196" t="s">
        <v>595</v>
      </c>
      <c r="B12" s="197">
        <v>0</v>
      </c>
      <c r="C12" s="197">
        <v>0</v>
      </c>
      <c r="D12" s="197">
        <v>0</v>
      </c>
      <c r="E12" s="197">
        <v>0</v>
      </c>
    </row>
    <row r="13" ht="24" customHeight="1" spans="1:5">
      <c r="A13" s="196" t="s">
        <v>595</v>
      </c>
      <c r="B13" s="197">
        <v>0</v>
      </c>
      <c r="C13" s="197">
        <v>0</v>
      </c>
      <c r="D13" s="197">
        <v>0</v>
      </c>
      <c r="E13" s="197">
        <v>0</v>
      </c>
    </row>
    <row r="14" ht="24" customHeight="1" spans="1:5">
      <c r="A14" s="196" t="s">
        <v>595</v>
      </c>
      <c r="B14" s="197">
        <v>0</v>
      </c>
      <c r="C14" s="197">
        <v>0</v>
      </c>
      <c r="D14" s="197">
        <v>0</v>
      </c>
      <c r="E14" s="197">
        <v>0</v>
      </c>
    </row>
    <row r="15" ht="24" customHeight="1" spans="1:5">
      <c r="A15" s="196" t="s">
        <v>596</v>
      </c>
      <c r="B15" s="197">
        <v>0</v>
      </c>
      <c r="C15" s="197">
        <v>0</v>
      </c>
      <c r="D15" s="197">
        <v>0</v>
      </c>
      <c r="E15" s="197">
        <v>0</v>
      </c>
    </row>
    <row r="16" ht="24" customHeight="1" spans="1:5">
      <c r="A16" s="195" t="s">
        <v>469</v>
      </c>
      <c r="B16" s="197">
        <v>0</v>
      </c>
      <c r="C16" s="197">
        <v>0</v>
      </c>
      <c r="D16" s="197">
        <v>0</v>
      </c>
      <c r="E16" s="197">
        <v>0</v>
      </c>
    </row>
    <row r="17" customFormat="1" ht="41.25" customHeight="1" spans="1:5">
      <c r="A17" s="198" t="s">
        <v>588</v>
      </c>
      <c r="B17" s="198"/>
      <c r="C17" s="198"/>
      <c r="D17" s="198"/>
      <c r="E17" s="198"/>
    </row>
  </sheetData>
  <mergeCells count="2">
    <mergeCell ref="A2:E2"/>
    <mergeCell ref="A17:E17"/>
  </mergeCells>
  <printOptions horizontalCentered="1"/>
  <pageMargins left="0.511805555555556" right="0.590277777777778" top="0.747916666666667" bottom="0.747916666666667" header="0.313888888888889" footer="0.313888888888889"/>
  <pageSetup paperSize="9" firstPageNumber="25" orientation="portrait" useFirstPageNumber="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workbookViewId="0">
      <selection activeCell="B1" sqref="B1"/>
    </sheetView>
  </sheetViews>
  <sheetFormatPr defaultColWidth="8.625" defaultRowHeight="15.75" outlineLevelCol="4"/>
  <cols>
    <col min="1" max="1" width="43.125" style="173" customWidth="1"/>
    <col min="2" max="2" width="13" style="173" customWidth="1"/>
    <col min="3" max="3" width="13.5" style="173" customWidth="1"/>
    <col min="4" max="4" width="16" style="173" customWidth="1"/>
    <col min="5" max="16384" width="8.625" style="173"/>
  </cols>
  <sheetData>
    <row r="1" ht="22.35" customHeight="1" spans="1:4">
      <c r="A1" s="174" t="s">
        <v>597</v>
      </c>
      <c r="B1" s="175"/>
      <c r="C1" s="175"/>
      <c r="D1" s="175"/>
    </row>
    <row r="2" ht="21" spans="1:4">
      <c r="A2" s="176" t="s">
        <v>19</v>
      </c>
      <c r="B2" s="176"/>
      <c r="C2" s="176"/>
      <c r="D2" s="176"/>
    </row>
    <row r="3" spans="1:4">
      <c r="A3" s="177" t="s">
        <v>57</v>
      </c>
      <c r="B3" s="177"/>
      <c r="C3" s="177"/>
      <c r="D3" s="177"/>
    </row>
    <row r="4" ht="48" customHeight="1" spans="1:4">
      <c r="A4" s="178" t="s">
        <v>523</v>
      </c>
      <c r="B4" s="145" t="s">
        <v>59</v>
      </c>
      <c r="C4" s="179" t="s">
        <v>60</v>
      </c>
      <c r="D4" s="116" t="s">
        <v>61</v>
      </c>
    </row>
    <row r="5" ht="24.6" customHeight="1" spans="1:5">
      <c r="A5" s="180" t="s">
        <v>587</v>
      </c>
      <c r="B5" s="135">
        <f>B6+B7+B8</f>
        <v>810.48</v>
      </c>
      <c r="C5" s="135">
        <f>C6+C7+C8</f>
        <v>767.49</v>
      </c>
      <c r="D5" s="181">
        <f>B5/C5*100</f>
        <v>105.6</v>
      </c>
      <c r="E5" s="189"/>
    </row>
    <row r="6" ht="32.45" customHeight="1" spans="1:4">
      <c r="A6" s="182" t="s">
        <v>598</v>
      </c>
      <c r="B6" s="183">
        <v>37.4</v>
      </c>
      <c r="C6" s="183">
        <v>3</v>
      </c>
      <c r="D6" s="181">
        <f t="shared" ref="D6:D10" si="0">B6/C6*100</f>
        <v>1246.67</v>
      </c>
    </row>
    <row r="7" ht="32.45" customHeight="1" spans="1:4">
      <c r="A7" s="182" t="s">
        <v>599</v>
      </c>
      <c r="B7" s="183">
        <v>160.63</v>
      </c>
      <c r="C7" s="183">
        <v>175.38</v>
      </c>
      <c r="D7" s="181">
        <f t="shared" si="0"/>
        <v>91.59</v>
      </c>
    </row>
    <row r="8" ht="32.45" customHeight="1" spans="1:4">
      <c r="A8" s="182" t="s">
        <v>600</v>
      </c>
      <c r="B8" s="183">
        <f>B9+B10</f>
        <v>612.45</v>
      </c>
      <c r="C8" s="183">
        <f>C9+C10</f>
        <v>589.11</v>
      </c>
      <c r="D8" s="181">
        <f t="shared" si="0"/>
        <v>103.96</v>
      </c>
    </row>
    <row r="9" ht="32.45" customHeight="1" spans="1:4">
      <c r="A9" s="184" t="s">
        <v>601</v>
      </c>
      <c r="B9" s="183">
        <v>434.45</v>
      </c>
      <c r="C9" s="183">
        <v>433.13</v>
      </c>
      <c r="D9" s="181">
        <f t="shared" si="0"/>
        <v>100.3</v>
      </c>
    </row>
    <row r="10" ht="32.45" customHeight="1" spans="1:4">
      <c r="A10" s="184" t="s">
        <v>602</v>
      </c>
      <c r="B10" s="183">
        <v>178</v>
      </c>
      <c r="C10" s="183">
        <v>155.98</v>
      </c>
      <c r="D10" s="181">
        <f t="shared" si="0"/>
        <v>114.12</v>
      </c>
    </row>
    <row r="12" ht="15.6" customHeight="1" spans="1:1">
      <c r="A12" s="185" t="s">
        <v>603</v>
      </c>
    </row>
    <row r="13" ht="105" customHeight="1" spans="1:4">
      <c r="A13" s="186" t="s">
        <v>604</v>
      </c>
      <c r="B13" s="186"/>
      <c r="C13" s="186"/>
      <c r="D13" s="186"/>
    </row>
    <row r="14" ht="108" customHeight="1" spans="1:4">
      <c r="A14" s="186" t="s">
        <v>605</v>
      </c>
      <c r="B14" s="186"/>
      <c r="C14" s="186"/>
      <c r="D14" s="186"/>
    </row>
    <row r="15" spans="1:4">
      <c r="A15" s="187"/>
      <c r="B15" s="187"/>
      <c r="C15" s="187"/>
      <c r="D15" s="187"/>
    </row>
    <row r="16" spans="1:4">
      <c r="A16" s="188"/>
      <c r="B16" s="188"/>
      <c r="C16" s="188"/>
      <c r="D16" s="188"/>
    </row>
    <row r="17" spans="1:4">
      <c r="A17" s="188"/>
      <c r="B17" s="188"/>
      <c r="C17" s="188"/>
      <c r="D17" s="188"/>
    </row>
  </sheetData>
  <mergeCells count="4">
    <mergeCell ref="A2:D2"/>
    <mergeCell ref="A3:D3"/>
    <mergeCell ref="A13:D13"/>
    <mergeCell ref="A14:D14"/>
  </mergeCells>
  <pageMargins left="0.707638888888889" right="0.707638888888889" top="0.747916666666667" bottom="0.747916666666667" header="0.313888888888889" footer="0.313888888888889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selection activeCell="B1" sqref="B1"/>
    </sheetView>
  </sheetViews>
  <sheetFormatPr defaultColWidth="9" defaultRowHeight="15.75" outlineLevelCol="5"/>
  <cols>
    <col min="1" max="1" width="41.625" customWidth="1"/>
    <col min="2" max="2" width="14.625" customWidth="1"/>
    <col min="3" max="4" width="15.625" customWidth="1"/>
  </cols>
  <sheetData>
    <row r="1" ht="22.15" customHeight="1" spans="1:1">
      <c r="A1" s="76" t="s">
        <v>606</v>
      </c>
    </row>
    <row r="2" ht="27" customHeight="1" spans="1:4">
      <c r="A2" s="78" t="s">
        <v>21</v>
      </c>
      <c r="B2" s="78"/>
      <c r="C2" s="78"/>
      <c r="D2" s="78"/>
    </row>
    <row r="3" spans="1:4">
      <c r="A3" s="91"/>
      <c r="B3" s="92"/>
      <c r="C3" s="92"/>
      <c r="D3" s="89" t="s">
        <v>522</v>
      </c>
    </row>
    <row r="4" ht="46.15" customHeight="1" spans="1:4">
      <c r="A4" s="84" t="s">
        <v>607</v>
      </c>
      <c r="B4" s="145" t="s">
        <v>59</v>
      </c>
      <c r="C4" s="26" t="s">
        <v>60</v>
      </c>
      <c r="D4" s="26" t="s">
        <v>61</v>
      </c>
    </row>
    <row r="5" ht="18.75" customHeight="1" spans="1:4">
      <c r="A5" s="146" t="s">
        <v>608</v>
      </c>
      <c r="B5" s="165">
        <f>SUM(B7:B19)</f>
        <v>31015</v>
      </c>
      <c r="C5" s="165">
        <f>SUM(C7:C19)</f>
        <v>29651</v>
      </c>
      <c r="D5" s="165">
        <f>B5/C5*100</f>
        <v>104.6</v>
      </c>
    </row>
    <row r="6" ht="18.75" customHeight="1" spans="1:4">
      <c r="A6" s="103" t="s">
        <v>609</v>
      </c>
      <c r="B6" s="165"/>
      <c r="C6" s="165"/>
      <c r="D6" s="166"/>
    </row>
    <row r="7" ht="17.45" customHeight="1" spans="1:4">
      <c r="A7" s="149" t="s">
        <v>610</v>
      </c>
      <c r="B7" s="150"/>
      <c r="C7" s="150"/>
      <c r="D7" s="166"/>
    </row>
    <row r="8" ht="17.45" customHeight="1" spans="1:4">
      <c r="A8" s="149" t="s">
        <v>611</v>
      </c>
      <c r="B8" s="167"/>
      <c r="C8" s="167"/>
      <c r="D8" s="166"/>
    </row>
    <row r="9" ht="17.45" customHeight="1" spans="1:6">
      <c r="A9" s="149" t="s">
        <v>612</v>
      </c>
      <c r="B9" s="168"/>
      <c r="C9" s="168"/>
      <c r="D9" s="166"/>
      <c r="F9" s="159"/>
    </row>
    <row r="10" ht="17.45" customHeight="1" spans="1:4">
      <c r="A10" s="149" t="s">
        <v>613</v>
      </c>
      <c r="B10" s="168"/>
      <c r="C10" s="168"/>
      <c r="D10" s="166"/>
    </row>
    <row r="11" ht="17.45" customHeight="1" spans="1:4">
      <c r="A11" s="149" t="s">
        <v>614</v>
      </c>
      <c r="B11" s="168">
        <v>30000</v>
      </c>
      <c r="C11" s="168">
        <v>27916</v>
      </c>
      <c r="D11" s="168">
        <f t="shared" ref="D11:D14" si="0">B11/C11*100</f>
        <v>107.47</v>
      </c>
    </row>
    <row r="12" ht="17.45" customHeight="1" spans="1:4">
      <c r="A12" s="149" t="s">
        <v>615</v>
      </c>
      <c r="B12" s="167"/>
      <c r="C12" s="167"/>
      <c r="D12" s="169"/>
    </row>
    <row r="13" ht="17.45" customHeight="1" spans="1:4">
      <c r="A13" s="149" t="s">
        <v>616</v>
      </c>
      <c r="B13" s="168">
        <v>335</v>
      </c>
      <c r="C13" s="168">
        <v>335</v>
      </c>
      <c r="D13" s="168">
        <f t="shared" si="0"/>
        <v>100</v>
      </c>
    </row>
    <row r="14" ht="17.45" customHeight="1" spans="1:4">
      <c r="A14" s="149" t="s">
        <v>617</v>
      </c>
      <c r="B14" s="168">
        <v>80</v>
      </c>
      <c r="C14" s="168">
        <v>700</v>
      </c>
      <c r="D14" s="168">
        <f t="shared" si="0"/>
        <v>11.43</v>
      </c>
    </row>
    <row r="15" ht="17.45" customHeight="1" spans="1:4">
      <c r="A15" s="149" t="s">
        <v>618</v>
      </c>
      <c r="B15" s="167"/>
      <c r="C15" s="167"/>
      <c r="D15" s="169"/>
    </row>
    <row r="16" ht="17.45" customHeight="1" spans="1:4">
      <c r="A16" s="149" t="s">
        <v>619</v>
      </c>
      <c r="B16" s="167"/>
      <c r="C16" s="167"/>
      <c r="D16" s="169"/>
    </row>
    <row r="17" ht="17.45" customHeight="1" spans="1:4">
      <c r="A17" s="149" t="s">
        <v>620</v>
      </c>
      <c r="B17" s="168">
        <v>600</v>
      </c>
      <c r="C17" s="168">
        <v>700</v>
      </c>
      <c r="D17" s="168">
        <f t="shared" ref="D17:D22" si="1">B17/C17*100</f>
        <v>85.71</v>
      </c>
    </row>
    <row r="18" ht="17.45" customHeight="1" spans="1:4">
      <c r="A18" s="149" t="s">
        <v>621</v>
      </c>
      <c r="B18" s="170"/>
      <c r="C18" s="170"/>
      <c r="D18" s="168"/>
    </row>
    <row r="19" ht="17.45" customHeight="1" spans="1:4">
      <c r="A19" s="149" t="s">
        <v>622</v>
      </c>
      <c r="B19" s="170"/>
      <c r="C19" s="170"/>
      <c r="D19" s="166"/>
    </row>
    <row r="20" ht="17.45" customHeight="1" spans="1:4">
      <c r="A20" s="84" t="s">
        <v>623</v>
      </c>
      <c r="B20" s="171">
        <f>B5</f>
        <v>31015</v>
      </c>
      <c r="C20" s="171">
        <f>C5</f>
        <v>29651</v>
      </c>
      <c r="D20" s="171">
        <f t="shared" si="1"/>
        <v>104.6</v>
      </c>
    </row>
    <row r="21" ht="17.45" customHeight="1" spans="1:4">
      <c r="A21" s="96" t="s">
        <v>624</v>
      </c>
      <c r="B21" s="170"/>
      <c r="C21" s="170"/>
      <c r="D21" s="169"/>
    </row>
    <row r="22" ht="17.45" customHeight="1" spans="1:4">
      <c r="A22" s="96" t="s">
        <v>625</v>
      </c>
      <c r="B22" s="172">
        <f>B26+B25+B27+B23</f>
        <v>57663</v>
      </c>
      <c r="C22" s="172">
        <f>C26+C25+C27</f>
        <v>75595</v>
      </c>
      <c r="D22" s="168">
        <f t="shared" si="1"/>
        <v>76.28</v>
      </c>
    </row>
    <row r="23" ht="17.45" customHeight="1" spans="1:4">
      <c r="A23" s="103" t="s">
        <v>626</v>
      </c>
      <c r="B23" s="170">
        <v>2475</v>
      </c>
      <c r="C23" s="170"/>
      <c r="D23" s="168"/>
    </row>
    <row r="24" ht="17.45" customHeight="1" spans="1:4">
      <c r="A24" s="103" t="s">
        <v>627</v>
      </c>
      <c r="B24" s="170"/>
      <c r="C24" s="170"/>
      <c r="D24" s="169"/>
    </row>
    <row r="25" ht="17.45" customHeight="1" spans="1:4">
      <c r="A25" s="103" t="s">
        <v>628</v>
      </c>
      <c r="B25" s="170">
        <v>22240</v>
      </c>
      <c r="C25" s="170">
        <v>36980</v>
      </c>
      <c r="D25" s="168">
        <f t="shared" ref="D25:D28" si="2">B25/C25*100</f>
        <v>60.14</v>
      </c>
    </row>
    <row r="26" ht="17.45" customHeight="1" spans="1:4">
      <c r="A26" s="97" t="s">
        <v>629</v>
      </c>
      <c r="B26" s="168">
        <v>18406</v>
      </c>
      <c r="C26" s="168">
        <v>17900</v>
      </c>
      <c r="D26" s="168">
        <f t="shared" si="2"/>
        <v>102.83</v>
      </c>
    </row>
    <row r="27" ht="17.45" customHeight="1" spans="1:4">
      <c r="A27" s="97" t="s">
        <v>630</v>
      </c>
      <c r="B27" s="170">
        <v>14542</v>
      </c>
      <c r="C27" s="170">
        <v>20715</v>
      </c>
      <c r="D27" s="168">
        <f t="shared" si="2"/>
        <v>70.2</v>
      </c>
    </row>
    <row r="28" ht="17.45" customHeight="1" spans="1:4">
      <c r="A28" s="84" t="s">
        <v>101</v>
      </c>
      <c r="B28" s="171">
        <f>B20+B21+B22</f>
        <v>88678</v>
      </c>
      <c r="C28" s="171">
        <f>C20+C21+C22</f>
        <v>105246</v>
      </c>
      <c r="D28" s="171">
        <f t="shared" si="2"/>
        <v>84.26</v>
      </c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93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B1" sqref="B1"/>
    </sheetView>
  </sheetViews>
  <sheetFormatPr defaultColWidth="9" defaultRowHeight="15.75" outlineLevelCol="5"/>
  <cols>
    <col min="1" max="1" width="30.25" customWidth="1"/>
    <col min="2" max="2" width="14" style="144" customWidth="1"/>
    <col min="3" max="3" width="15.75" style="144" customWidth="1"/>
    <col min="4" max="4" width="19.125" style="144" customWidth="1"/>
  </cols>
  <sheetData>
    <row r="1" spans="1:1">
      <c r="A1" s="76" t="s">
        <v>631</v>
      </c>
    </row>
    <row r="2" ht="21" spans="1:4">
      <c r="A2" s="78" t="s">
        <v>23</v>
      </c>
      <c r="B2" s="78"/>
      <c r="C2" s="78"/>
      <c r="D2" s="78"/>
    </row>
    <row r="3" spans="1:4">
      <c r="A3" s="91"/>
      <c r="B3" s="122"/>
      <c r="C3" s="122"/>
      <c r="D3" s="122" t="s">
        <v>522</v>
      </c>
    </row>
    <row r="4" ht="45.6" customHeight="1" spans="1:4">
      <c r="A4" s="160" t="s">
        <v>607</v>
      </c>
      <c r="B4" s="160" t="s">
        <v>59</v>
      </c>
      <c r="C4" s="26" t="s">
        <v>60</v>
      </c>
      <c r="D4" s="26" t="s">
        <v>632</v>
      </c>
    </row>
    <row r="5" ht="19.9" customHeight="1" spans="1:4">
      <c r="A5" s="97" t="s">
        <v>633</v>
      </c>
      <c r="B5" s="150"/>
      <c r="C5" s="150">
        <v>30</v>
      </c>
      <c r="D5" s="161">
        <f t="shared" ref="D5:D6" si="0">B5/C5*100</f>
        <v>0</v>
      </c>
    </row>
    <row r="6" ht="19.9" customHeight="1" spans="1:4">
      <c r="A6" s="97" t="s">
        <v>634</v>
      </c>
      <c r="B6" s="150"/>
      <c r="C6" s="150">
        <v>1726</v>
      </c>
      <c r="D6" s="161">
        <f t="shared" si="0"/>
        <v>0</v>
      </c>
    </row>
    <row r="7" ht="19.9" customHeight="1" spans="1:4">
      <c r="A7" s="97" t="s">
        <v>635</v>
      </c>
      <c r="B7" s="150"/>
      <c r="C7" s="150"/>
      <c r="D7" s="162"/>
    </row>
    <row r="8" ht="19.9" customHeight="1" spans="1:4">
      <c r="A8" s="97" t="s">
        <v>636</v>
      </c>
      <c r="B8" s="152">
        <v>9450</v>
      </c>
      <c r="C8" s="152">
        <v>16338</v>
      </c>
      <c r="D8" s="161">
        <f>B8/C8*100</f>
        <v>57.84</v>
      </c>
    </row>
    <row r="9" ht="19.9" customHeight="1" spans="1:6">
      <c r="A9" s="97" t="s">
        <v>637</v>
      </c>
      <c r="B9" s="150"/>
      <c r="C9" s="150">
        <v>441</v>
      </c>
      <c r="D9" s="161">
        <f>B9/C9*100</f>
        <v>0</v>
      </c>
      <c r="F9" s="159"/>
    </row>
    <row r="10" ht="19.9" customHeight="1" spans="1:4">
      <c r="A10" s="97" t="s">
        <v>638</v>
      </c>
      <c r="B10" s="150"/>
      <c r="C10" s="150"/>
      <c r="D10" s="161"/>
    </row>
    <row r="11" ht="19.9" customHeight="1" spans="1:4">
      <c r="A11" s="97" t="s">
        <v>639</v>
      </c>
      <c r="B11" s="150"/>
      <c r="C11" s="150"/>
      <c r="D11" s="161"/>
    </row>
    <row r="12" ht="19.9" customHeight="1" spans="1:4">
      <c r="A12" s="97" t="s">
        <v>640</v>
      </c>
      <c r="B12" s="150"/>
      <c r="C12" s="150"/>
      <c r="D12" s="161"/>
    </row>
    <row r="13" ht="19.9" customHeight="1" spans="1:4">
      <c r="A13" s="97" t="s">
        <v>641</v>
      </c>
      <c r="B13" s="152">
        <v>25050</v>
      </c>
      <c r="C13" s="152">
        <f>32356-894</f>
        <v>31462</v>
      </c>
      <c r="D13" s="161">
        <f t="shared" ref="D13:D16" si="1">B13/C13*100</f>
        <v>79.62</v>
      </c>
    </row>
    <row r="14" ht="19.9" customHeight="1" spans="1:4">
      <c r="A14" s="97" t="s">
        <v>642</v>
      </c>
      <c r="B14" s="152">
        <v>22351</v>
      </c>
      <c r="C14" s="152">
        <v>21032</v>
      </c>
      <c r="D14" s="161">
        <f t="shared" si="1"/>
        <v>106.27</v>
      </c>
    </row>
    <row r="15" ht="19.9" customHeight="1" spans="1:4">
      <c r="A15" s="97" t="s">
        <v>643</v>
      </c>
      <c r="B15" s="150">
        <v>60</v>
      </c>
      <c r="C15" s="133"/>
      <c r="D15" s="161"/>
    </row>
    <row r="16" ht="19.9" customHeight="1" spans="1:4">
      <c r="A16" s="84" t="s">
        <v>644</v>
      </c>
      <c r="B16" s="163">
        <f>SUM(B5:B15)</f>
        <v>56911</v>
      </c>
      <c r="C16" s="163">
        <f>SUM(C5:C14)</f>
        <v>71029</v>
      </c>
      <c r="D16" s="164">
        <f t="shared" si="1"/>
        <v>80.12</v>
      </c>
    </row>
    <row r="17" ht="19.9" customHeight="1" spans="1:4">
      <c r="A17" s="96" t="s">
        <v>130</v>
      </c>
      <c r="B17" s="155">
        <f>14542+825</f>
        <v>15367</v>
      </c>
      <c r="C17" s="155">
        <v>23017</v>
      </c>
      <c r="D17" s="161">
        <f t="shared" ref="D17:D22" si="2">B17/C17*100</f>
        <v>66.76</v>
      </c>
    </row>
    <row r="18" ht="19.9" customHeight="1" spans="1:4">
      <c r="A18" s="96" t="s">
        <v>131</v>
      </c>
      <c r="B18" s="152">
        <f>SUM(B19:B23)</f>
        <v>31767</v>
      </c>
      <c r="C18" s="152">
        <f>SUM(C19:C23)</f>
        <v>34217</v>
      </c>
      <c r="D18" s="161">
        <f t="shared" si="2"/>
        <v>92.84</v>
      </c>
    </row>
    <row r="19" ht="19.9" customHeight="1" spans="1:4">
      <c r="A19" s="106" t="s">
        <v>645</v>
      </c>
      <c r="B19" s="150"/>
      <c r="C19" s="150"/>
      <c r="D19" s="161"/>
    </row>
    <row r="20" ht="19.9" customHeight="1" spans="1:4">
      <c r="A20" s="106" t="s">
        <v>646</v>
      </c>
      <c r="B20" s="150"/>
      <c r="C20" s="150"/>
      <c r="D20" s="161"/>
    </row>
    <row r="21" ht="19.9" customHeight="1" spans="1:4">
      <c r="A21" s="106" t="s">
        <v>516</v>
      </c>
      <c r="B21" s="152">
        <v>16400</v>
      </c>
      <c r="C21" s="152">
        <v>11200</v>
      </c>
      <c r="D21" s="161">
        <f t="shared" si="2"/>
        <v>146.43</v>
      </c>
    </row>
    <row r="22" ht="19.9" customHeight="1" spans="1:4">
      <c r="A22" s="106" t="s">
        <v>647</v>
      </c>
      <c r="B22" s="155">
        <v>15367</v>
      </c>
      <c r="C22" s="155">
        <v>23017</v>
      </c>
      <c r="D22" s="161">
        <f t="shared" si="2"/>
        <v>66.76</v>
      </c>
    </row>
    <row r="23" ht="19.9" customHeight="1" spans="1:4">
      <c r="A23" s="106" t="s">
        <v>648</v>
      </c>
      <c r="B23" s="150"/>
      <c r="C23" s="150"/>
      <c r="D23" s="161"/>
    </row>
    <row r="24" ht="19.9" customHeight="1" spans="1:4">
      <c r="A24" s="84" t="s">
        <v>145</v>
      </c>
      <c r="B24" s="154">
        <f>B21+B17+B16</f>
        <v>88678</v>
      </c>
      <c r="C24" s="154">
        <f>C21+C17+C16</f>
        <v>105246</v>
      </c>
      <c r="D24" s="164">
        <f>B24/C24*100</f>
        <v>84.26</v>
      </c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B1" sqref="B1"/>
    </sheetView>
  </sheetViews>
  <sheetFormatPr defaultColWidth="9" defaultRowHeight="15.75" outlineLevelCol="5"/>
  <cols>
    <col min="1" max="1" width="41.625" customWidth="1"/>
    <col min="2" max="2" width="14.625" style="144" customWidth="1"/>
    <col min="3" max="3" width="14" style="144" customWidth="1"/>
    <col min="4" max="4" width="15.625" style="144" customWidth="1"/>
  </cols>
  <sheetData>
    <row r="1" ht="22.15" customHeight="1" spans="1:1">
      <c r="A1" s="76" t="s">
        <v>649</v>
      </c>
    </row>
    <row r="2" ht="27" customHeight="1" spans="1:4">
      <c r="A2" s="78" t="s">
        <v>25</v>
      </c>
      <c r="B2" s="78"/>
      <c r="C2" s="78"/>
      <c r="D2" s="78"/>
    </row>
    <row r="3" spans="1:4">
      <c r="A3" s="91"/>
      <c r="B3" s="122"/>
      <c r="C3" s="122"/>
      <c r="D3" s="90" t="s">
        <v>522</v>
      </c>
    </row>
    <row r="4" ht="46.15" customHeight="1" spans="1:4">
      <c r="A4" s="84" t="s">
        <v>607</v>
      </c>
      <c r="B4" s="145" t="s">
        <v>59</v>
      </c>
      <c r="C4" s="26" t="s">
        <v>60</v>
      </c>
      <c r="D4" s="26" t="s">
        <v>61</v>
      </c>
    </row>
    <row r="5" ht="18.75" customHeight="1" spans="1:4">
      <c r="A5" s="146" t="s">
        <v>608</v>
      </c>
      <c r="B5" s="147">
        <f>SUM(B7:B19)</f>
        <v>31015</v>
      </c>
      <c r="C5" s="147">
        <f>SUM(C7:C19)</f>
        <v>29651</v>
      </c>
      <c r="D5" s="148">
        <f>B5/C5*100</f>
        <v>104.6</v>
      </c>
    </row>
    <row r="6" ht="18.75" customHeight="1" spans="1:4">
      <c r="A6" s="103" t="s">
        <v>609</v>
      </c>
      <c r="B6" s="147"/>
      <c r="C6" s="147"/>
      <c r="D6" s="148"/>
    </row>
    <row r="7" ht="17.45" customHeight="1" spans="1:4">
      <c r="A7" s="149" t="s">
        <v>610</v>
      </c>
      <c r="B7" s="150"/>
      <c r="C7" s="150"/>
      <c r="D7" s="148"/>
    </row>
    <row r="8" ht="17.45" customHeight="1" spans="1:4">
      <c r="A8" s="149" t="s">
        <v>611</v>
      </c>
      <c r="B8" s="151"/>
      <c r="C8" s="151"/>
      <c r="D8" s="148"/>
    </row>
    <row r="9" ht="17.45" customHeight="1" spans="1:6">
      <c r="A9" s="149" t="s">
        <v>612</v>
      </c>
      <c r="B9" s="152"/>
      <c r="C9" s="152"/>
      <c r="D9" s="148"/>
      <c r="F9" s="159"/>
    </row>
    <row r="10" ht="17.45" customHeight="1" spans="1:4">
      <c r="A10" s="149" t="s">
        <v>613</v>
      </c>
      <c r="B10" s="152"/>
      <c r="C10" s="152"/>
      <c r="D10" s="153"/>
    </row>
    <row r="11" ht="17.45" customHeight="1" spans="1:4">
      <c r="A11" s="149" t="s">
        <v>614</v>
      </c>
      <c r="B11" s="152">
        <v>30000</v>
      </c>
      <c r="C11" s="152">
        <v>27916</v>
      </c>
      <c r="D11" s="153">
        <f t="shared" ref="D11:D14" si="0">B11/C11*100</f>
        <v>107.47</v>
      </c>
    </row>
    <row r="12" ht="17.45" customHeight="1" spans="1:4">
      <c r="A12" s="149" t="s">
        <v>615</v>
      </c>
      <c r="B12" s="151"/>
      <c r="C12" s="151"/>
      <c r="D12" s="153"/>
    </row>
    <row r="13" ht="17.45" customHeight="1" spans="1:4">
      <c r="A13" s="149" t="s">
        <v>616</v>
      </c>
      <c r="B13" s="152"/>
      <c r="C13" s="152">
        <v>335</v>
      </c>
      <c r="D13" s="153">
        <f t="shared" si="0"/>
        <v>0</v>
      </c>
    </row>
    <row r="14" ht="17.45" customHeight="1" spans="1:4">
      <c r="A14" s="149" t="s">
        <v>617</v>
      </c>
      <c r="B14" s="152">
        <v>80</v>
      </c>
      <c r="C14" s="152">
        <v>700</v>
      </c>
      <c r="D14" s="153">
        <f t="shared" si="0"/>
        <v>11.43</v>
      </c>
    </row>
    <row r="15" ht="17.45" customHeight="1" spans="1:4">
      <c r="A15" s="149" t="s">
        <v>618</v>
      </c>
      <c r="B15" s="151"/>
      <c r="C15" s="151"/>
      <c r="D15" s="153"/>
    </row>
    <row r="16" ht="17.45" customHeight="1" spans="1:4">
      <c r="A16" s="149" t="s">
        <v>619</v>
      </c>
      <c r="B16" s="151"/>
      <c r="C16" s="151"/>
      <c r="D16" s="153"/>
    </row>
    <row r="17" ht="17.45" customHeight="1" spans="1:4">
      <c r="A17" s="149" t="s">
        <v>620</v>
      </c>
      <c r="B17" s="152">
        <v>600</v>
      </c>
      <c r="C17" s="152">
        <v>700</v>
      </c>
      <c r="D17" s="153">
        <f t="shared" ref="D17" si="1">B17/C17*100</f>
        <v>85.71</v>
      </c>
    </row>
    <row r="18" ht="17.45" customHeight="1" spans="1:4">
      <c r="A18" s="149" t="s">
        <v>621</v>
      </c>
      <c r="B18" s="150">
        <v>335</v>
      </c>
      <c r="C18" s="150"/>
      <c r="D18" s="148"/>
    </row>
    <row r="19" ht="17.45" customHeight="1" spans="1:4">
      <c r="A19" s="149" t="s">
        <v>622</v>
      </c>
      <c r="B19" s="150"/>
      <c r="C19" s="150"/>
      <c r="D19" s="148"/>
    </row>
    <row r="20" ht="17.45" customHeight="1" spans="1:4">
      <c r="A20" s="84" t="s">
        <v>623</v>
      </c>
      <c r="B20" s="154">
        <f>B5</f>
        <v>31015</v>
      </c>
      <c r="C20" s="154">
        <f>C5</f>
        <v>29651</v>
      </c>
      <c r="D20" s="148">
        <f>B20/C20*100</f>
        <v>104.6</v>
      </c>
    </row>
    <row r="21" ht="17.45" customHeight="1" spans="1:4">
      <c r="A21" s="96" t="s">
        <v>624</v>
      </c>
      <c r="B21" s="150"/>
      <c r="C21" s="150"/>
      <c r="D21" s="148"/>
    </row>
    <row r="22" ht="17.45" customHeight="1" spans="1:4">
      <c r="A22" s="96" t="s">
        <v>625</v>
      </c>
      <c r="B22" s="155">
        <f>B26+B25</f>
        <v>40646</v>
      </c>
      <c r="C22" s="155">
        <f>C26+C25</f>
        <v>45900</v>
      </c>
      <c r="D22" s="148">
        <f>B22/C22*100</f>
        <v>88.55</v>
      </c>
    </row>
    <row r="23" ht="17.45" customHeight="1" spans="1:4">
      <c r="A23" s="103" t="s">
        <v>626</v>
      </c>
      <c r="B23" s="150"/>
      <c r="C23" s="150"/>
      <c r="D23" s="148"/>
    </row>
    <row r="24" ht="17.45" customHeight="1" spans="1:4">
      <c r="A24" s="103" t="s">
        <v>627</v>
      </c>
      <c r="B24" s="150"/>
      <c r="C24" s="150"/>
      <c r="D24" s="148"/>
    </row>
    <row r="25" ht="17.45" customHeight="1" spans="1:4">
      <c r="A25" s="103" t="s">
        <v>628</v>
      </c>
      <c r="B25" s="150">
        <v>22240</v>
      </c>
      <c r="C25" s="150">
        <v>28000</v>
      </c>
      <c r="D25" s="153">
        <f>B25/C25*100</f>
        <v>79.43</v>
      </c>
    </row>
    <row r="26" ht="17.45" customHeight="1" spans="1:4">
      <c r="A26" s="97" t="s">
        <v>629</v>
      </c>
      <c r="B26" s="152">
        <v>18406</v>
      </c>
      <c r="C26" s="152">
        <v>17900</v>
      </c>
      <c r="D26" s="153">
        <f>B26/C26*100</f>
        <v>102.83</v>
      </c>
    </row>
    <row r="27" ht="17.45" customHeight="1" spans="1:4">
      <c r="A27" s="97" t="s">
        <v>630</v>
      </c>
      <c r="B27" s="156"/>
      <c r="C27" s="156"/>
      <c r="D27" s="148"/>
    </row>
    <row r="28" ht="17.45" customHeight="1" spans="1:4">
      <c r="A28" s="84" t="s">
        <v>101</v>
      </c>
      <c r="B28" s="157">
        <f>B20+B22</f>
        <v>71661</v>
      </c>
      <c r="C28" s="157">
        <f>C20+C22</f>
        <v>75551</v>
      </c>
      <c r="D28" s="148">
        <f>B28/C28*100</f>
        <v>94.85</v>
      </c>
    </row>
    <row r="29" spans="3:3">
      <c r="C29" s="158"/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95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2"/>
  <sheetViews>
    <sheetView workbookViewId="0">
      <selection activeCell="B1" sqref="B1"/>
    </sheetView>
  </sheetViews>
  <sheetFormatPr defaultColWidth="9" defaultRowHeight="15.75" outlineLevelCol="3"/>
  <cols>
    <col min="1" max="1" width="52" style="109" customWidth="1"/>
    <col min="2" max="2" width="14.375" style="129" customWidth="1"/>
    <col min="3" max="3" width="15.375" style="129" customWidth="1"/>
    <col min="4" max="4" width="15.875" style="129" customWidth="1"/>
    <col min="5" max="16384" width="9" style="109"/>
  </cols>
  <sheetData>
    <row r="1" ht="19.15" customHeight="1" spans="1:1">
      <c r="A1" s="110" t="s">
        <v>650</v>
      </c>
    </row>
    <row r="2" ht="23.45" customHeight="1" spans="1:4">
      <c r="A2" s="111" t="s">
        <v>27</v>
      </c>
      <c r="B2" s="111"/>
      <c r="C2" s="111"/>
      <c r="D2" s="111"/>
    </row>
    <row r="3" ht="17.45" customHeight="1" spans="1:4">
      <c r="A3" s="112"/>
      <c r="B3" s="130"/>
      <c r="C3" s="130"/>
      <c r="D3" s="131" t="s">
        <v>522</v>
      </c>
    </row>
    <row r="4" ht="28.5" spans="1:4">
      <c r="A4" s="119" t="s">
        <v>607</v>
      </c>
      <c r="B4" s="132" t="s">
        <v>59</v>
      </c>
      <c r="C4" s="116" t="s">
        <v>60</v>
      </c>
      <c r="D4" s="116" t="s">
        <v>61</v>
      </c>
    </row>
    <row r="5" customHeight="1" spans="1:4">
      <c r="A5" s="117" t="s">
        <v>633</v>
      </c>
      <c r="B5" s="133">
        <v>0</v>
      </c>
      <c r="C5" s="133">
        <v>0</v>
      </c>
      <c r="D5" s="133"/>
    </row>
    <row r="6" customHeight="1" spans="1:4">
      <c r="A6" s="117" t="s">
        <v>634</v>
      </c>
      <c r="B6" s="133">
        <v>0</v>
      </c>
      <c r="C6" s="133">
        <v>0</v>
      </c>
      <c r="D6" s="133"/>
    </row>
    <row r="7" customHeight="1" spans="1:4">
      <c r="A7" s="117" t="s">
        <v>635</v>
      </c>
      <c r="B7" s="133">
        <v>0</v>
      </c>
      <c r="C7" s="133">
        <v>0</v>
      </c>
      <c r="D7" s="133"/>
    </row>
    <row r="8" customHeight="1" spans="1:4">
      <c r="A8" s="117" t="s">
        <v>636</v>
      </c>
      <c r="B8" s="133">
        <f>B9+B17+B19+B21+B24</f>
        <v>9450</v>
      </c>
      <c r="C8" s="133">
        <f>C10+C12+C13+C23+C25+C19</f>
        <v>12682</v>
      </c>
      <c r="D8" s="133">
        <f t="shared" ref="D8:D10" si="0">B8/C8*100</f>
        <v>74.52</v>
      </c>
    </row>
    <row r="9" customHeight="1" spans="1:4">
      <c r="A9" s="134" t="s">
        <v>651</v>
      </c>
      <c r="B9" s="135">
        <f>SUM(B10:B16)</f>
        <v>8770</v>
      </c>
      <c r="C9" s="135">
        <f>C10+C12+C13</f>
        <v>10782</v>
      </c>
      <c r="D9" s="133">
        <f t="shared" si="0"/>
        <v>81.34</v>
      </c>
    </row>
    <row r="10" customHeight="1" spans="1:4">
      <c r="A10" s="136" t="s">
        <v>652</v>
      </c>
      <c r="B10" s="137">
        <v>5500</v>
      </c>
      <c r="C10" s="137">
        <v>7632</v>
      </c>
      <c r="D10" s="133">
        <f t="shared" si="0"/>
        <v>72.06</v>
      </c>
    </row>
    <row r="11" customHeight="1" spans="1:4">
      <c r="A11" s="136" t="s">
        <v>653</v>
      </c>
      <c r="B11" s="137"/>
      <c r="C11" s="137"/>
      <c r="D11" s="133"/>
    </row>
    <row r="12" customHeight="1" spans="1:4">
      <c r="A12" s="136" t="s">
        <v>654</v>
      </c>
      <c r="B12" s="137">
        <v>3000</v>
      </c>
      <c r="C12" s="137">
        <v>2800</v>
      </c>
      <c r="D12" s="133">
        <f>B12/C12*100</f>
        <v>107.14</v>
      </c>
    </row>
    <row r="13" customHeight="1" spans="1:4">
      <c r="A13" s="136" t="s">
        <v>655</v>
      </c>
      <c r="B13" s="137">
        <v>270</v>
      </c>
      <c r="C13" s="137">
        <v>350</v>
      </c>
      <c r="D13" s="133">
        <f>B13/C13*100</f>
        <v>77.14</v>
      </c>
    </row>
    <row r="14" customHeight="1" spans="1:4">
      <c r="A14" s="136" t="s">
        <v>656</v>
      </c>
      <c r="B14" s="137"/>
      <c r="C14" s="137"/>
      <c r="D14" s="133"/>
    </row>
    <row r="15" customHeight="1" spans="1:4">
      <c r="A15" s="136" t="s">
        <v>657</v>
      </c>
      <c r="B15" s="137"/>
      <c r="C15" s="137"/>
      <c r="D15" s="133"/>
    </row>
    <row r="16" customHeight="1" spans="1:4">
      <c r="A16" s="136" t="s">
        <v>658</v>
      </c>
      <c r="B16" s="137"/>
      <c r="C16" s="137"/>
      <c r="D16" s="133"/>
    </row>
    <row r="17" customHeight="1" spans="1:4">
      <c r="A17" s="134" t="s">
        <v>659</v>
      </c>
      <c r="B17" s="137"/>
      <c r="C17" s="137"/>
      <c r="D17" s="133"/>
    </row>
    <row r="18" customHeight="1" spans="1:4">
      <c r="A18" s="136" t="s">
        <v>660</v>
      </c>
      <c r="B18" s="137"/>
      <c r="C18" s="137"/>
      <c r="D18" s="133"/>
    </row>
    <row r="19" customHeight="1" spans="1:4">
      <c r="A19" s="134" t="s">
        <v>661</v>
      </c>
      <c r="B19" s="135">
        <f>SUM(B20)</f>
        <v>0</v>
      </c>
      <c r="C19" s="135">
        <v>500</v>
      </c>
      <c r="D19" s="133">
        <f t="shared" ref="D19:D25" si="1">B19/C19*100</f>
        <v>0</v>
      </c>
    </row>
    <row r="20" customHeight="1" spans="1:4">
      <c r="A20" s="136" t="s">
        <v>662</v>
      </c>
      <c r="B20" s="137">
        <v>0</v>
      </c>
      <c r="C20" s="137">
        <v>500</v>
      </c>
      <c r="D20" s="133">
        <f t="shared" si="1"/>
        <v>0</v>
      </c>
    </row>
    <row r="21" customHeight="1" spans="1:4">
      <c r="A21" s="138" t="s">
        <v>663</v>
      </c>
      <c r="B21" s="135">
        <f>SUM(B22:B23)</f>
        <v>80</v>
      </c>
      <c r="C21" s="137">
        <v>700</v>
      </c>
      <c r="D21" s="133">
        <f t="shared" si="1"/>
        <v>11.43</v>
      </c>
    </row>
    <row r="22" customHeight="1" spans="1:4">
      <c r="A22" s="136" t="s">
        <v>664</v>
      </c>
      <c r="B22" s="137"/>
      <c r="C22" s="137"/>
      <c r="D22" s="133"/>
    </row>
    <row r="23" customHeight="1" spans="1:4">
      <c r="A23" s="136" t="s">
        <v>665</v>
      </c>
      <c r="B23" s="135">
        <v>80</v>
      </c>
      <c r="C23" s="135">
        <v>700</v>
      </c>
      <c r="D23" s="133">
        <f t="shared" si="1"/>
        <v>11.43</v>
      </c>
    </row>
    <row r="24" customHeight="1" spans="1:4">
      <c r="A24" s="138" t="s">
        <v>666</v>
      </c>
      <c r="B24" s="135">
        <f>B25</f>
        <v>600</v>
      </c>
      <c r="C24" s="135">
        <v>700</v>
      </c>
      <c r="D24" s="133">
        <f t="shared" si="1"/>
        <v>85.71</v>
      </c>
    </row>
    <row r="25" customHeight="1" spans="1:4">
      <c r="A25" s="136" t="s">
        <v>667</v>
      </c>
      <c r="B25" s="135">
        <v>600</v>
      </c>
      <c r="C25" s="135">
        <v>700</v>
      </c>
      <c r="D25" s="133">
        <f t="shared" si="1"/>
        <v>85.71</v>
      </c>
    </row>
    <row r="26" customHeight="1" spans="1:4">
      <c r="A26" s="117" t="s">
        <v>637</v>
      </c>
      <c r="B26" s="133"/>
      <c r="C26" s="133"/>
      <c r="D26" s="133"/>
    </row>
    <row r="27" customHeight="1" spans="1:4">
      <c r="A27" s="117" t="s">
        <v>638</v>
      </c>
      <c r="B27" s="133"/>
      <c r="C27" s="133"/>
      <c r="D27" s="133"/>
    </row>
    <row r="28" customHeight="1" spans="1:4">
      <c r="A28" s="117" t="s">
        <v>639</v>
      </c>
      <c r="B28" s="133"/>
      <c r="C28" s="133"/>
      <c r="D28" s="133"/>
    </row>
    <row r="29" customHeight="1" spans="1:4">
      <c r="A29" s="117" t="s">
        <v>640</v>
      </c>
      <c r="B29" s="133"/>
      <c r="C29" s="133"/>
      <c r="D29" s="133"/>
    </row>
    <row r="30" customHeight="1" spans="1:4">
      <c r="A30" s="117" t="s">
        <v>641</v>
      </c>
      <c r="B30" s="133">
        <f>B32+B31</f>
        <v>22575</v>
      </c>
      <c r="C30" s="133">
        <f>C32+C31</f>
        <v>28335</v>
      </c>
      <c r="D30" s="133">
        <f t="shared" ref="D30:D36" si="2">B30/C30*100</f>
        <v>79.67</v>
      </c>
    </row>
    <row r="31" customHeight="1" spans="1:4">
      <c r="A31" s="138" t="s">
        <v>668</v>
      </c>
      <c r="B31" s="133">
        <v>22240</v>
      </c>
      <c r="C31" s="133">
        <v>28000</v>
      </c>
      <c r="D31" s="133">
        <f t="shared" si="2"/>
        <v>79.43</v>
      </c>
    </row>
    <row r="32" customHeight="1" spans="1:4">
      <c r="A32" s="138" t="s">
        <v>669</v>
      </c>
      <c r="B32" s="133">
        <f>SUM(B33:B34)</f>
        <v>335</v>
      </c>
      <c r="C32" s="133">
        <v>335</v>
      </c>
      <c r="D32" s="133">
        <f t="shared" si="2"/>
        <v>100</v>
      </c>
    </row>
    <row r="33" customHeight="1" spans="1:4">
      <c r="A33" s="136" t="s">
        <v>670</v>
      </c>
      <c r="B33" s="133">
        <v>35</v>
      </c>
      <c r="C33" s="133">
        <v>35</v>
      </c>
      <c r="D33" s="133">
        <f t="shared" si="2"/>
        <v>100</v>
      </c>
    </row>
    <row r="34" customHeight="1" spans="1:4">
      <c r="A34" s="136" t="s">
        <v>671</v>
      </c>
      <c r="B34" s="133">
        <v>300</v>
      </c>
      <c r="C34" s="133">
        <v>300</v>
      </c>
      <c r="D34" s="133">
        <f t="shared" si="2"/>
        <v>100</v>
      </c>
    </row>
    <row r="35" customHeight="1" spans="1:4">
      <c r="A35" s="117" t="s">
        <v>642</v>
      </c>
      <c r="B35" s="133">
        <f>B36+B37+B38</f>
        <v>22351</v>
      </c>
      <c r="C35" s="133">
        <f>C36+C37+C38</f>
        <v>21032</v>
      </c>
      <c r="D35" s="133">
        <f t="shared" si="2"/>
        <v>106.27</v>
      </c>
    </row>
    <row r="36" customHeight="1" spans="1:4">
      <c r="A36" s="136" t="s">
        <v>672</v>
      </c>
      <c r="B36" s="137">
        <v>813</v>
      </c>
      <c r="C36" s="137">
        <v>3132</v>
      </c>
      <c r="D36" s="133">
        <f t="shared" si="2"/>
        <v>25.96</v>
      </c>
    </row>
    <row r="37" customHeight="1" spans="1:4">
      <c r="A37" s="136" t="s">
        <v>673</v>
      </c>
      <c r="B37" s="137">
        <v>3132</v>
      </c>
      <c r="C37" s="137">
        <v>0</v>
      </c>
      <c r="D37" s="133"/>
    </row>
    <row r="38" customHeight="1" spans="1:4">
      <c r="A38" s="136" t="s">
        <v>674</v>
      </c>
      <c r="B38" s="137">
        <v>18406</v>
      </c>
      <c r="C38" s="137">
        <v>17900</v>
      </c>
      <c r="D38" s="133">
        <f>B38/C38*100</f>
        <v>102.83</v>
      </c>
    </row>
    <row r="39" customHeight="1" spans="1:4">
      <c r="A39" s="138" t="s">
        <v>643</v>
      </c>
      <c r="B39" s="133">
        <f>B40</f>
        <v>60</v>
      </c>
      <c r="C39" s="133">
        <v>0</v>
      </c>
      <c r="D39" s="133"/>
    </row>
    <row r="40" customHeight="1" spans="1:4">
      <c r="A40" s="139" t="s">
        <v>675</v>
      </c>
      <c r="B40" s="133">
        <f>SUM(B41:B43)</f>
        <v>60</v>
      </c>
      <c r="C40" s="133">
        <v>0</v>
      </c>
      <c r="D40" s="133"/>
    </row>
    <row r="41" customHeight="1" spans="1:4">
      <c r="A41" s="136" t="s">
        <v>676</v>
      </c>
      <c r="B41" s="133">
        <v>20</v>
      </c>
      <c r="C41" s="133">
        <v>0</v>
      </c>
      <c r="D41" s="133"/>
    </row>
    <row r="42" customHeight="1" spans="1:4">
      <c r="A42" s="136" t="s">
        <v>677</v>
      </c>
      <c r="B42" s="133">
        <v>20</v>
      </c>
      <c r="C42" s="133">
        <v>0</v>
      </c>
      <c r="D42" s="133"/>
    </row>
    <row r="43" customHeight="1" spans="1:4">
      <c r="A43" s="136" t="s">
        <v>678</v>
      </c>
      <c r="B43" s="133">
        <v>20</v>
      </c>
      <c r="C43" s="133">
        <v>0</v>
      </c>
      <c r="D43" s="133"/>
    </row>
    <row r="44" customHeight="1" spans="1:4">
      <c r="A44" s="119" t="s">
        <v>644</v>
      </c>
      <c r="B44" s="140">
        <f>B8+B26+B30+B35+B39+B27</f>
        <v>54436</v>
      </c>
      <c r="C44" s="140">
        <f>C8+C26+C30+C35+C39+C27</f>
        <v>62049</v>
      </c>
      <c r="D44" s="140">
        <f t="shared" ref="D44:D46" si="3">B44/C44*100</f>
        <v>87.73</v>
      </c>
    </row>
    <row r="45" customHeight="1" spans="1:4">
      <c r="A45" s="120" t="s">
        <v>130</v>
      </c>
      <c r="B45" s="137">
        <v>825</v>
      </c>
      <c r="C45" s="137">
        <v>2302</v>
      </c>
      <c r="D45" s="133">
        <f t="shared" si="3"/>
        <v>35.84</v>
      </c>
    </row>
    <row r="46" customHeight="1" spans="1:4">
      <c r="A46" s="120" t="s">
        <v>131</v>
      </c>
      <c r="B46" s="133">
        <f>B49</f>
        <v>16400</v>
      </c>
      <c r="C46" s="133">
        <v>11200</v>
      </c>
      <c r="D46" s="133">
        <f t="shared" si="3"/>
        <v>146.43</v>
      </c>
    </row>
    <row r="47" customHeight="1" spans="1:4">
      <c r="A47" s="141" t="s">
        <v>645</v>
      </c>
      <c r="B47" s="133"/>
      <c r="C47" s="133"/>
      <c r="D47" s="133"/>
    </row>
    <row r="48" customHeight="1" spans="1:4">
      <c r="A48" s="141" t="s">
        <v>646</v>
      </c>
      <c r="B48" s="133"/>
      <c r="C48" s="133"/>
      <c r="D48" s="133"/>
    </row>
    <row r="49" customHeight="1" spans="1:4">
      <c r="A49" s="141" t="s">
        <v>516</v>
      </c>
      <c r="B49" s="133">
        <v>16400</v>
      </c>
      <c r="C49" s="133">
        <v>11200</v>
      </c>
      <c r="D49" s="133">
        <f>B49/C49*100</f>
        <v>146.43</v>
      </c>
    </row>
    <row r="50" customHeight="1" spans="1:4">
      <c r="A50" s="141" t="s">
        <v>647</v>
      </c>
      <c r="B50" s="133"/>
      <c r="C50" s="133"/>
      <c r="D50" s="133"/>
    </row>
    <row r="51" customHeight="1" spans="1:4">
      <c r="A51" s="141" t="s">
        <v>648</v>
      </c>
      <c r="B51" s="142"/>
      <c r="C51" s="142"/>
      <c r="D51" s="133"/>
    </row>
    <row r="52" customHeight="1" spans="1:4">
      <c r="A52" s="119" t="s">
        <v>145</v>
      </c>
      <c r="B52" s="143">
        <f>B44+B46+B45</f>
        <v>71661</v>
      </c>
      <c r="C52" s="143">
        <f>C44+C49+C45</f>
        <v>75551</v>
      </c>
      <c r="D52" s="140">
        <f>B52/C52*100</f>
        <v>94.85</v>
      </c>
    </row>
  </sheetData>
  <autoFilter ref="A4:D52">
    <extLst/>
  </autoFilter>
  <mergeCells count="1">
    <mergeCell ref="A2:D2"/>
  </mergeCells>
  <printOptions horizontalCentered="1"/>
  <pageMargins left="0.511811023622047" right="0.511811023622047" top="0.551181102362205" bottom="0.354330708661417" header="0.31496062992126" footer="0.31496062992126"/>
  <pageSetup paperSize="9" scale="88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selection activeCell="B1" sqref="B1"/>
    </sheetView>
  </sheetViews>
  <sheetFormatPr defaultColWidth="9" defaultRowHeight="15.75"/>
  <cols>
    <col min="1" max="1" width="23" customWidth="1"/>
    <col min="2" max="9" width="10.375" customWidth="1"/>
    <col min="10" max="10" width="15.125" customWidth="1"/>
  </cols>
  <sheetData>
    <row r="1" ht="18.6" customHeight="1" spans="1:1">
      <c r="A1" s="76" t="s">
        <v>679</v>
      </c>
    </row>
    <row r="2" ht="21" spans="1:10">
      <c r="A2" s="78" t="s">
        <v>29</v>
      </c>
      <c r="B2" s="78"/>
      <c r="C2" s="78"/>
      <c r="D2" s="78"/>
      <c r="E2" s="78"/>
      <c r="F2" s="78"/>
      <c r="G2" s="78"/>
      <c r="H2" s="78"/>
      <c r="I2" s="78"/>
      <c r="J2" s="78"/>
    </row>
    <row r="3" spans="1:10">
      <c r="A3" s="79"/>
      <c r="B3" s="79"/>
      <c r="C3" s="79"/>
      <c r="D3" s="79"/>
      <c r="E3" s="79"/>
      <c r="F3" s="79"/>
      <c r="G3" s="79"/>
      <c r="H3" s="79"/>
      <c r="J3" s="90" t="s">
        <v>522</v>
      </c>
    </row>
    <row r="4" ht="23.45" customHeight="1" spans="1:10">
      <c r="A4" s="127" t="s">
        <v>523</v>
      </c>
      <c r="B4" s="84" t="s">
        <v>591</v>
      </c>
      <c r="C4" s="84" t="s">
        <v>595</v>
      </c>
      <c r="D4" s="84" t="s">
        <v>595</v>
      </c>
      <c r="E4" s="84" t="s">
        <v>595</v>
      </c>
      <c r="F4" s="84" t="s">
        <v>595</v>
      </c>
      <c r="G4" s="84" t="s">
        <v>680</v>
      </c>
      <c r="H4" s="84" t="s">
        <v>680</v>
      </c>
      <c r="I4" s="84" t="s">
        <v>680</v>
      </c>
      <c r="J4" s="86" t="s">
        <v>596</v>
      </c>
    </row>
    <row r="5" ht="25.35" customHeight="1" spans="1:10">
      <c r="A5" s="97" t="s">
        <v>633</v>
      </c>
      <c r="B5" s="97">
        <v>0</v>
      </c>
      <c r="C5" s="97">
        <v>0</v>
      </c>
      <c r="D5" s="97">
        <v>0</v>
      </c>
      <c r="E5" s="97">
        <v>0</v>
      </c>
      <c r="F5" s="97">
        <v>0</v>
      </c>
      <c r="G5" s="97">
        <v>0</v>
      </c>
      <c r="H5" s="97">
        <v>0</v>
      </c>
      <c r="I5" s="97">
        <v>0</v>
      </c>
      <c r="J5" s="97">
        <v>0</v>
      </c>
    </row>
    <row r="6" ht="25.35" customHeight="1" spans="1:10">
      <c r="A6" s="97" t="s">
        <v>634</v>
      </c>
      <c r="B6" s="97">
        <v>0</v>
      </c>
      <c r="C6" s="97">
        <v>0</v>
      </c>
      <c r="D6" s="97">
        <v>0</v>
      </c>
      <c r="E6" s="97">
        <v>0</v>
      </c>
      <c r="F6" s="97">
        <v>0</v>
      </c>
      <c r="G6" s="97">
        <v>0</v>
      </c>
      <c r="H6" s="97">
        <v>0</v>
      </c>
      <c r="I6" s="97">
        <v>0</v>
      </c>
      <c r="J6" s="97">
        <v>0</v>
      </c>
    </row>
    <row r="7" ht="25.35" customHeight="1" spans="1:10">
      <c r="A7" s="97" t="s">
        <v>635</v>
      </c>
      <c r="B7" s="97">
        <v>0</v>
      </c>
      <c r="C7" s="97">
        <v>0</v>
      </c>
      <c r="D7" s="97">
        <v>0</v>
      </c>
      <c r="E7" s="97">
        <v>0</v>
      </c>
      <c r="F7" s="97">
        <v>0</v>
      </c>
      <c r="G7" s="97">
        <v>0</v>
      </c>
      <c r="H7" s="97">
        <v>0</v>
      </c>
      <c r="I7" s="97">
        <v>0</v>
      </c>
      <c r="J7" s="97">
        <v>0</v>
      </c>
    </row>
    <row r="8" ht="25.35" customHeight="1" spans="1:10">
      <c r="A8" s="97" t="s">
        <v>636</v>
      </c>
      <c r="B8" s="97">
        <v>0</v>
      </c>
      <c r="C8" s="97">
        <v>0</v>
      </c>
      <c r="D8" s="97">
        <v>0</v>
      </c>
      <c r="E8" s="97">
        <v>0</v>
      </c>
      <c r="F8" s="97">
        <v>0</v>
      </c>
      <c r="G8" s="97">
        <v>0</v>
      </c>
      <c r="H8" s="97">
        <v>0</v>
      </c>
      <c r="I8" s="97">
        <v>0</v>
      </c>
      <c r="J8" s="97">
        <v>0</v>
      </c>
    </row>
    <row r="9" ht="25.35" customHeight="1" spans="1:10">
      <c r="A9" s="97" t="s">
        <v>637</v>
      </c>
      <c r="B9" s="97">
        <v>0</v>
      </c>
      <c r="C9" s="97">
        <v>0</v>
      </c>
      <c r="D9" s="97">
        <v>0</v>
      </c>
      <c r="E9" s="97">
        <v>0</v>
      </c>
      <c r="F9" s="97">
        <v>0</v>
      </c>
      <c r="G9" s="97">
        <v>0</v>
      </c>
      <c r="H9" s="97">
        <v>0</v>
      </c>
      <c r="I9" s="97">
        <v>0</v>
      </c>
      <c r="J9" s="97">
        <v>0</v>
      </c>
    </row>
    <row r="10" ht="25.35" customHeight="1" spans="1:10">
      <c r="A10" s="97" t="s">
        <v>638</v>
      </c>
      <c r="B10" s="97">
        <v>0</v>
      </c>
      <c r="C10" s="97">
        <v>0</v>
      </c>
      <c r="D10" s="97">
        <v>0</v>
      </c>
      <c r="E10" s="97">
        <v>0</v>
      </c>
      <c r="F10" s="97">
        <v>0</v>
      </c>
      <c r="G10" s="97">
        <v>0</v>
      </c>
      <c r="H10" s="97">
        <v>0</v>
      </c>
      <c r="I10" s="97">
        <v>0</v>
      </c>
      <c r="J10" s="97">
        <v>0</v>
      </c>
    </row>
    <row r="11" ht="25.35" customHeight="1" spans="1:10">
      <c r="A11" s="97" t="s">
        <v>639</v>
      </c>
      <c r="B11" s="97">
        <v>0</v>
      </c>
      <c r="C11" s="97">
        <v>0</v>
      </c>
      <c r="D11" s="97">
        <v>0</v>
      </c>
      <c r="E11" s="97">
        <v>0</v>
      </c>
      <c r="F11" s="97">
        <v>0</v>
      </c>
      <c r="G11" s="97">
        <v>0</v>
      </c>
      <c r="H11" s="97">
        <v>0</v>
      </c>
      <c r="I11" s="97">
        <v>0</v>
      </c>
      <c r="J11" s="97">
        <v>0</v>
      </c>
    </row>
    <row r="12" ht="25.35" customHeight="1" spans="1:10">
      <c r="A12" s="97" t="s">
        <v>640</v>
      </c>
      <c r="B12" s="97">
        <v>0</v>
      </c>
      <c r="C12" s="97">
        <v>0</v>
      </c>
      <c r="D12" s="97">
        <v>0</v>
      </c>
      <c r="E12" s="97">
        <v>0</v>
      </c>
      <c r="F12" s="97">
        <v>0</v>
      </c>
      <c r="G12" s="97">
        <v>0</v>
      </c>
      <c r="H12" s="97">
        <v>0</v>
      </c>
      <c r="I12" s="97">
        <v>0</v>
      </c>
      <c r="J12" s="97">
        <v>0</v>
      </c>
    </row>
    <row r="13" ht="25.35" customHeight="1" spans="1:10">
      <c r="A13" s="97" t="s">
        <v>641</v>
      </c>
      <c r="B13" s="97">
        <v>0</v>
      </c>
      <c r="C13" s="97">
        <v>0</v>
      </c>
      <c r="D13" s="97">
        <v>0</v>
      </c>
      <c r="E13" s="97">
        <v>0</v>
      </c>
      <c r="F13" s="97">
        <v>0</v>
      </c>
      <c r="G13" s="97">
        <v>0</v>
      </c>
      <c r="H13" s="97">
        <v>0</v>
      </c>
      <c r="I13" s="97">
        <v>0</v>
      </c>
      <c r="J13" s="97">
        <v>0</v>
      </c>
    </row>
    <row r="14" ht="25.35" customHeight="1" spans="1:10">
      <c r="A14" s="97" t="s">
        <v>642</v>
      </c>
      <c r="B14" s="97">
        <v>0</v>
      </c>
      <c r="C14" s="97">
        <v>0</v>
      </c>
      <c r="D14" s="97">
        <v>0</v>
      </c>
      <c r="E14" s="97">
        <v>0</v>
      </c>
      <c r="F14" s="97">
        <v>0</v>
      </c>
      <c r="G14" s="97">
        <v>0</v>
      </c>
      <c r="H14" s="97">
        <v>0</v>
      </c>
      <c r="I14" s="97">
        <v>0</v>
      </c>
      <c r="J14" s="97">
        <v>0</v>
      </c>
    </row>
    <row r="15" ht="25.35" customHeight="1" spans="1:10">
      <c r="A15" s="97" t="s">
        <v>643</v>
      </c>
      <c r="B15" s="97">
        <v>0</v>
      </c>
      <c r="C15" s="97">
        <v>0</v>
      </c>
      <c r="D15" s="97">
        <v>0</v>
      </c>
      <c r="E15" s="97">
        <v>0</v>
      </c>
      <c r="F15" s="97">
        <v>0</v>
      </c>
      <c r="G15" s="97">
        <v>0</v>
      </c>
      <c r="H15" s="97">
        <v>0</v>
      </c>
      <c r="I15" s="97">
        <v>0</v>
      </c>
      <c r="J15" s="97">
        <v>0</v>
      </c>
    </row>
    <row r="16" s="126" customFormat="1" ht="25.35" customHeight="1" spans="1:10">
      <c r="A16" s="84" t="s">
        <v>591</v>
      </c>
      <c r="B16" s="97">
        <v>0</v>
      </c>
      <c r="C16" s="97">
        <v>0</v>
      </c>
      <c r="D16" s="97">
        <v>0</v>
      </c>
      <c r="E16" s="97">
        <v>0</v>
      </c>
      <c r="F16" s="97">
        <v>0</v>
      </c>
      <c r="G16" s="97">
        <v>0</v>
      </c>
      <c r="H16" s="97">
        <v>0</v>
      </c>
      <c r="I16" s="97">
        <v>0</v>
      </c>
      <c r="J16" s="97">
        <v>0</v>
      </c>
    </row>
    <row r="17" ht="39.6" customHeight="1" spans="1:10">
      <c r="A17" s="128" t="s">
        <v>681</v>
      </c>
      <c r="B17" s="128"/>
      <c r="C17" s="128"/>
      <c r="D17" s="128"/>
      <c r="E17" s="128"/>
      <c r="F17" s="128"/>
      <c r="G17" s="128"/>
      <c r="H17" s="128"/>
      <c r="I17" s="128"/>
      <c r="J17" s="128"/>
    </row>
  </sheetData>
  <mergeCells count="2">
    <mergeCell ref="A2:J2"/>
    <mergeCell ref="A17:J17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workbookViewId="0">
      <selection activeCell="B1" sqref="B1"/>
    </sheetView>
  </sheetViews>
  <sheetFormatPr defaultColWidth="9" defaultRowHeight="15.75" outlineLevelCol="3"/>
  <cols>
    <col min="1" max="1" width="39" customWidth="1"/>
    <col min="2" max="2" width="12.375" customWidth="1"/>
    <col min="3" max="3" width="14.75" customWidth="1"/>
    <col min="4" max="4" width="18.5" customWidth="1"/>
  </cols>
  <sheetData>
    <row r="1" ht="18.6" customHeight="1" spans="1:1">
      <c r="A1" s="76" t="s">
        <v>682</v>
      </c>
    </row>
    <row r="2" ht="27" customHeight="1" spans="1:4">
      <c r="A2" s="78" t="s">
        <v>31</v>
      </c>
      <c r="B2" s="78"/>
      <c r="C2" s="78"/>
      <c r="D2" s="78"/>
    </row>
    <row r="3" spans="1:4">
      <c r="A3" s="91"/>
      <c r="B3" s="92"/>
      <c r="C3" s="92"/>
      <c r="D3" s="122" t="s">
        <v>522</v>
      </c>
    </row>
    <row r="4" ht="49.9" customHeight="1" spans="1:4">
      <c r="A4" s="94" t="s">
        <v>523</v>
      </c>
      <c r="B4" s="94" t="s">
        <v>59</v>
      </c>
      <c r="C4" s="26" t="s">
        <v>60</v>
      </c>
      <c r="D4" s="26" t="s">
        <v>61</v>
      </c>
    </row>
    <row r="5" ht="30.6" customHeight="1" spans="1:4">
      <c r="A5" s="97" t="s">
        <v>683</v>
      </c>
      <c r="B5" s="97">
        <v>79</v>
      </c>
      <c r="C5" s="97">
        <v>205</v>
      </c>
      <c r="D5" s="104">
        <f>B5/C5*100</f>
        <v>38.54</v>
      </c>
    </row>
    <row r="6" ht="30.6" customHeight="1" spans="1:4">
      <c r="A6" s="97" t="s">
        <v>684</v>
      </c>
      <c r="B6" s="97"/>
      <c r="C6" s="97"/>
      <c r="D6" s="97"/>
    </row>
    <row r="7" ht="30.6" customHeight="1" spans="1:4">
      <c r="A7" s="97" t="s">
        <v>685</v>
      </c>
      <c r="B7" s="97"/>
      <c r="C7" s="97"/>
      <c r="D7" s="97"/>
    </row>
    <row r="8" ht="30.6" customHeight="1" spans="1:4">
      <c r="A8" s="97" t="s">
        <v>686</v>
      </c>
      <c r="B8" s="97"/>
      <c r="C8" s="97"/>
      <c r="D8" s="97"/>
    </row>
    <row r="9" ht="30.6" customHeight="1" spans="1:4">
      <c r="A9" s="97" t="s">
        <v>687</v>
      </c>
      <c r="B9" s="97"/>
      <c r="C9" s="97"/>
      <c r="D9" s="97"/>
    </row>
    <row r="10" ht="30.6" customHeight="1" spans="1:4">
      <c r="A10" s="84" t="s">
        <v>623</v>
      </c>
      <c r="B10" s="97">
        <f>SUM(B5:B9)</f>
        <v>79</v>
      </c>
      <c r="C10" s="97">
        <v>205</v>
      </c>
      <c r="D10" s="104">
        <f>B10/C10*100</f>
        <v>38.54</v>
      </c>
    </row>
    <row r="11" ht="30.6" customHeight="1" spans="1:4">
      <c r="A11" s="123" t="s">
        <v>688</v>
      </c>
      <c r="B11" s="123"/>
      <c r="C11" s="123"/>
      <c r="D11" s="123"/>
    </row>
    <row r="12" ht="30.6" customHeight="1" spans="1:4">
      <c r="A12" s="124" t="s">
        <v>689</v>
      </c>
      <c r="B12" s="123"/>
      <c r="C12" s="123"/>
      <c r="D12" s="123"/>
    </row>
    <row r="13" ht="30.6" customHeight="1" spans="1:4">
      <c r="A13" s="125" t="s">
        <v>101</v>
      </c>
      <c r="B13" s="97">
        <f>SUM(B10:B12)</f>
        <v>79</v>
      </c>
      <c r="C13" s="97">
        <v>205</v>
      </c>
      <c r="D13" s="104">
        <f>B13/C13*100</f>
        <v>38.54</v>
      </c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97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selection activeCell="B1" sqref="B1"/>
    </sheetView>
  </sheetViews>
  <sheetFormatPr defaultColWidth="9" defaultRowHeight="15.75" outlineLevelCol="3"/>
  <cols>
    <col min="1" max="1" width="33.875" style="109" customWidth="1"/>
    <col min="2" max="2" width="12.625" style="109" customWidth="1"/>
    <col min="3" max="3" width="14.25" style="109" customWidth="1"/>
    <col min="4" max="4" width="18.25" style="109" customWidth="1"/>
    <col min="5" max="16384" width="9" style="109"/>
  </cols>
  <sheetData>
    <row r="1" ht="23.45" customHeight="1" spans="1:1">
      <c r="A1" s="110" t="s">
        <v>690</v>
      </c>
    </row>
    <row r="2" ht="21" spans="1:4">
      <c r="A2" s="111" t="s">
        <v>33</v>
      </c>
      <c r="B2" s="111"/>
      <c r="C2" s="111"/>
      <c r="D2" s="111"/>
    </row>
    <row r="3" spans="1:4">
      <c r="A3" s="112"/>
      <c r="B3" s="113"/>
      <c r="C3" s="113"/>
      <c r="D3" s="114" t="s">
        <v>522</v>
      </c>
    </row>
    <row r="4" ht="50.45" customHeight="1" spans="1:4">
      <c r="A4" s="115" t="s">
        <v>523</v>
      </c>
      <c r="B4" s="115" t="s">
        <v>59</v>
      </c>
      <c r="C4" s="116" t="s">
        <v>60</v>
      </c>
      <c r="D4" s="116" t="s">
        <v>61</v>
      </c>
    </row>
    <row r="5" ht="31.15" customHeight="1" spans="1:4">
      <c r="A5" s="117" t="s">
        <v>691</v>
      </c>
      <c r="B5" s="117"/>
      <c r="C5" s="117"/>
      <c r="D5" s="117"/>
    </row>
    <row r="6" ht="31.15" customHeight="1" spans="1:4">
      <c r="A6" s="117" t="s">
        <v>692</v>
      </c>
      <c r="B6" s="117"/>
      <c r="C6" s="117">
        <v>144</v>
      </c>
      <c r="D6" s="118">
        <f>B6/C6*100</f>
        <v>0</v>
      </c>
    </row>
    <row r="7" ht="31.15" customHeight="1" spans="1:4">
      <c r="A7" s="117" t="s">
        <v>693</v>
      </c>
      <c r="B7" s="117"/>
      <c r="C7" s="117"/>
      <c r="D7" s="117"/>
    </row>
    <row r="8" ht="31.15" customHeight="1" spans="1:4">
      <c r="A8" s="117" t="s">
        <v>694</v>
      </c>
      <c r="B8" s="117"/>
      <c r="C8" s="117"/>
      <c r="D8" s="117"/>
    </row>
    <row r="9" ht="31.15" customHeight="1" spans="1:4">
      <c r="A9" s="117" t="s">
        <v>695</v>
      </c>
      <c r="B9" s="117">
        <v>55</v>
      </c>
      <c r="C9" s="117"/>
      <c r="D9" s="118"/>
    </row>
    <row r="10" ht="31.15" customHeight="1" spans="1:4">
      <c r="A10" s="119" t="s">
        <v>644</v>
      </c>
      <c r="B10" s="120">
        <f>SUM(B5:B9)</f>
        <v>55</v>
      </c>
      <c r="C10" s="120">
        <v>144</v>
      </c>
      <c r="D10" s="121">
        <f t="shared" ref="D10:D13" si="0">B10/C10*100</f>
        <v>38.19</v>
      </c>
    </row>
    <row r="11" ht="31.15" customHeight="1" spans="1:4">
      <c r="A11" s="117" t="s">
        <v>696</v>
      </c>
      <c r="B11" s="117"/>
      <c r="C11" s="117"/>
      <c r="D11" s="117"/>
    </row>
    <row r="12" ht="31.15" customHeight="1" spans="1:4">
      <c r="A12" s="117" t="s">
        <v>697</v>
      </c>
      <c r="B12" s="117">
        <v>24</v>
      </c>
      <c r="C12" s="117">
        <v>61</v>
      </c>
      <c r="D12" s="118">
        <f t="shared" si="0"/>
        <v>39.34</v>
      </c>
    </row>
    <row r="13" ht="31.15" customHeight="1" spans="1:4">
      <c r="A13" s="119" t="s">
        <v>145</v>
      </c>
      <c r="B13" s="120">
        <f>B10+B12</f>
        <v>79</v>
      </c>
      <c r="C13" s="120">
        <f>C10+C12</f>
        <v>205</v>
      </c>
      <c r="D13" s="121">
        <f t="shared" si="0"/>
        <v>38.54</v>
      </c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1"/>
  <sheetViews>
    <sheetView workbookViewId="0">
      <selection activeCell="B1" sqref="B1"/>
    </sheetView>
  </sheetViews>
  <sheetFormatPr defaultColWidth="9" defaultRowHeight="15.75" outlineLevelCol="3"/>
  <cols>
    <col min="1" max="1" width="42.5" customWidth="1"/>
    <col min="2" max="2" width="13" customWidth="1"/>
    <col min="3" max="3" width="14.75" customWidth="1"/>
    <col min="4" max="4" width="18" customWidth="1"/>
  </cols>
  <sheetData>
    <row r="1" spans="1:1">
      <c r="A1" s="76" t="s">
        <v>698</v>
      </c>
    </row>
    <row r="2" ht="21" spans="1:4">
      <c r="A2" s="78" t="s">
        <v>35</v>
      </c>
      <c r="B2" s="78"/>
      <c r="C2" s="78"/>
      <c r="D2" s="78"/>
    </row>
    <row r="3" ht="24.6" customHeight="1" spans="1:4">
      <c r="A3" s="91"/>
      <c r="B3" s="92"/>
      <c r="C3" s="92"/>
      <c r="D3" s="93" t="s">
        <v>522</v>
      </c>
    </row>
    <row r="4" ht="48.6" customHeight="1" spans="1:4">
      <c r="A4" s="94" t="s">
        <v>523</v>
      </c>
      <c r="B4" s="94" t="s">
        <v>59</v>
      </c>
      <c r="C4" s="26" t="s">
        <v>60</v>
      </c>
      <c r="D4" s="26" t="s">
        <v>61</v>
      </c>
    </row>
    <row r="5" ht="23.45" customHeight="1" spans="1:4">
      <c r="A5" s="97" t="s">
        <v>683</v>
      </c>
      <c r="B5" s="97">
        <v>79</v>
      </c>
      <c r="C5" s="97">
        <v>205</v>
      </c>
      <c r="D5" s="104">
        <f>B5/C5*100</f>
        <v>38.54</v>
      </c>
    </row>
    <row r="6" ht="23.45" customHeight="1" spans="1:4">
      <c r="A6" s="105" t="s">
        <v>699</v>
      </c>
      <c r="B6" s="97">
        <v>79</v>
      </c>
      <c r="C6" s="97">
        <v>205</v>
      </c>
      <c r="D6" s="104">
        <f>B6/C6*100</f>
        <v>38.54</v>
      </c>
    </row>
    <row r="7" ht="23.45" customHeight="1" spans="1:4">
      <c r="A7" s="105" t="s">
        <v>700</v>
      </c>
      <c r="B7" s="97"/>
      <c r="C7" s="97"/>
      <c r="D7" s="104"/>
    </row>
    <row r="8" ht="23.45" customHeight="1" spans="1:4">
      <c r="A8" s="105" t="s">
        <v>701</v>
      </c>
      <c r="B8" s="97"/>
      <c r="C8" s="97"/>
      <c r="D8" s="104"/>
    </row>
    <row r="9" ht="23.45" customHeight="1" spans="1:4">
      <c r="A9" s="105" t="s">
        <v>702</v>
      </c>
      <c r="B9" s="97"/>
      <c r="C9" s="97"/>
      <c r="D9" s="104"/>
    </row>
    <row r="10" ht="23.45" customHeight="1" spans="1:4">
      <c r="A10" s="97" t="s">
        <v>684</v>
      </c>
      <c r="B10" s="97"/>
      <c r="C10" s="97"/>
      <c r="D10" s="97"/>
    </row>
    <row r="11" ht="23.45" customHeight="1" spans="1:4">
      <c r="A11" s="105" t="s">
        <v>703</v>
      </c>
      <c r="B11" s="97"/>
      <c r="C11" s="97"/>
      <c r="D11" s="97"/>
    </row>
    <row r="12" ht="23.45" customHeight="1" spans="1:4">
      <c r="A12" s="106" t="s">
        <v>704</v>
      </c>
      <c r="B12" s="97"/>
      <c r="C12" s="97"/>
      <c r="D12" s="97"/>
    </row>
    <row r="13" ht="23.45" customHeight="1" spans="1:4">
      <c r="A13" s="106" t="s">
        <v>705</v>
      </c>
      <c r="B13" s="97"/>
      <c r="C13" s="97"/>
      <c r="D13" s="97"/>
    </row>
    <row r="14" ht="23.45" customHeight="1" spans="1:4">
      <c r="A14" s="106" t="s">
        <v>706</v>
      </c>
      <c r="B14" s="97"/>
      <c r="C14" s="97"/>
      <c r="D14" s="97"/>
    </row>
    <row r="15" ht="23.45" customHeight="1" spans="1:4">
      <c r="A15" s="97" t="s">
        <v>685</v>
      </c>
      <c r="B15" s="97"/>
      <c r="C15" s="97"/>
      <c r="D15" s="97"/>
    </row>
    <row r="16" ht="23.45" customHeight="1" spans="1:4">
      <c r="A16" s="97" t="s">
        <v>686</v>
      </c>
      <c r="B16" s="97"/>
      <c r="C16" s="97"/>
      <c r="D16" s="97"/>
    </row>
    <row r="17" ht="23.45" customHeight="1" spans="1:4">
      <c r="A17" s="97" t="s">
        <v>687</v>
      </c>
      <c r="B17" s="97"/>
      <c r="C17" s="97"/>
      <c r="D17" s="97"/>
    </row>
    <row r="18" ht="23.45" customHeight="1" spans="1:4">
      <c r="A18" s="84" t="s">
        <v>623</v>
      </c>
      <c r="B18" s="96">
        <v>79</v>
      </c>
      <c r="C18" s="96">
        <v>205</v>
      </c>
      <c r="D18" s="107">
        <f>B18/C18*100</f>
        <v>38.54</v>
      </c>
    </row>
    <row r="19" ht="23.45" customHeight="1" spans="1:4">
      <c r="A19" s="97" t="s">
        <v>688</v>
      </c>
      <c r="B19" s="97"/>
      <c r="C19" s="97"/>
      <c r="D19" s="97"/>
    </row>
    <row r="20" ht="23.45" customHeight="1" spans="1:4">
      <c r="A20" s="108" t="s">
        <v>689</v>
      </c>
      <c r="B20" s="97"/>
      <c r="C20" s="97"/>
      <c r="D20" s="97"/>
    </row>
    <row r="21" ht="23.45" customHeight="1" spans="1:4">
      <c r="A21" s="84" t="s">
        <v>101</v>
      </c>
      <c r="B21" s="96">
        <v>79</v>
      </c>
      <c r="C21" s="96">
        <v>205</v>
      </c>
      <c r="D21" s="107">
        <f>B21/C21*100</f>
        <v>38.54</v>
      </c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93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4"/>
  <sheetViews>
    <sheetView workbookViewId="0">
      <selection activeCell="B1" sqref="B1"/>
    </sheetView>
  </sheetViews>
  <sheetFormatPr defaultColWidth="9" defaultRowHeight="15.75" outlineLevelCol="3"/>
  <cols>
    <col min="1" max="1" width="43.375" customWidth="1"/>
    <col min="2" max="2" width="11.625" customWidth="1"/>
    <col min="3" max="3" width="14.5" customWidth="1"/>
    <col min="4" max="4" width="18.25" customWidth="1"/>
    <col min="5" max="5" width="25.5" customWidth="1"/>
  </cols>
  <sheetData>
    <row r="1" spans="1:1">
      <c r="A1" s="76" t="s">
        <v>707</v>
      </c>
    </row>
    <row r="2" ht="26.45" customHeight="1" spans="1:4">
      <c r="A2" s="78" t="s">
        <v>37</v>
      </c>
      <c r="B2" s="78"/>
      <c r="C2" s="78"/>
      <c r="D2" s="78"/>
    </row>
    <row r="3" spans="1:4">
      <c r="A3" s="91"/>
      <c r="B3" s="92"/>
      <c r="C3" s="92"/>
      <c r="D3" s="93" t="s">
        <v>522</v>
      </c>
    </row>
    <row r="4" ht="44.25" customHeight="1" spans="1:4">
      <c r="A4" s="94" t="s">
        <v>523</v>
      </c>
      <c r="B4" s="94" t="s">
        <v>59</v>
      </c>
      <c r="C4" s="26" t="s">
        <v>60</v>
      </c>
      <c r="D4" s="26" t="s">
        <v>61</v>
      </c>
    </row>
    <row r="5" ht="18.6" customHeight="1" spans="1:4">
      <c r="A5" s="95" t="s">
        <v>691</v>
      </c>
      <c r="B5" s="96"/>
      <c r="C5" s="96"/>
      <c r="D5" s="96"/>
    </row>
    <row r="6" ht="18.6" customHeight="1" spans="1:4">
      <c r="A6" s="95" t="s">
        <v>708</v>
      </c>
      <c r="B6" s="97"/>
      <c r="C6" s="97"/>
      <c r="D6" s="97"/>
    </row>
    <row r="7" ht="18.6" customHeight="1" spans="1:4">
      <c r="A7" s="98" t="s">
        <v>709</v>
      </c>
      <c r="B7" s="97"/>
      <c r="C7" s="97"/>
      <c r="D7" s="97"/>
    </row>
    <row r="8" ht="18.6" customHeight="1" spans="1:4">
      <c r="A8" s="98" t="s">
        <v>710</v>
      </c>
      <c r="B8" s="97"/>
      <c r="C8" s="97"/>
      <c r="D8" s="97"/>
    </row>
    <row r="9" ht="18.6" customHeight="1" spans="1:4">
      <c r="A9" s="98" t="s">
        <v>711</v>
      </c>
      <c r="B9" s="97"/>
      <c r="C9" s="97"/>
      <c r="D9" s="97"/>
    </row>
    <row r="10" ht="18.6" customHeight="1" spans="1:4">
      <c r="A10" s="98" t="s">
        <v>712</v>
      </c>
      <c r="B10" s="97"/>
      <c r="C10" s="97"/>
      <c r="D10" s="97"/>
    </row>
    <row r="11" ht="18.6" customHeight="1" spans="1:4">
      <c r="A11" s="98" t="s">
        <v>713</v>
      </c>
      <c r="B11" s="97"/>
      <c r="C11" s="97"/>
      <c r="D11" s="97"/>
    </row>
    <row r="12" ht="18.6" customHeight="1" spans="1:4">
      <c r="A12" s="98" t="s">
        <v>714</v>
      </c>
      <c r="B12" s="97"/>
      <c r="C12" s="97"/>
      <c r="D12" s="97"/>
    </row>
    <row r="13" ht="18.6" customHeight="1" spans="1:4">
      <c r="A13" s="98" t="s">
        <v>715</v>
      </c>
      <c r="B13" s="97"/>
      <c r="C13" s="97"/>
      <c r="D13" s="97"/>
    </row>
    <row r="14" ht="18.6" customHeight="1" spans="1:4">
      <c r="A14" s="98" t="s">
        <v>716</v>
      </c>
      <c r="B14" s="97"/>
      <c r="C14" s="97"/>
      <c r="D14" s="97"/>
    </row>
    <row r="15" ht="18.6" customHeight="1" spans="1:4">
      <c r="A15" s="95" t="s">
        <v>692</v>
      </c>
      <c r="B15" s="99"/>
      <c r="C15" s="99">
        <v>144</v>
      </c>
      <c r="D15" s="100">
        <f>B15/C15*100</f>
        <v>0</v>
      </c>
    </row>
    <row r="16" ht="18.6" customHeight="1" spans="1:4">
      <c r="A16" s="101" t="s">
        <v>717</v>
      </c>
      <c r="B16" s="99"/>
      <c r="C16" s="99"/>
      <c r="D16" s="99"/>
    </row>
    <row r="17" ht="18.6" customHeight="1" spans="1:4">
      <c r="A17" s="98" t="s">
        <v>718</v>
      </c>
      <c r="B17" s="99"/>
      <c r="C17" s="99"/>
      <c r="D17" s="99"/>
    </row>
    <row r="18" ht="18.6" customHeight="1" spans="1:4">
      <c r="A18" s="98" t="s">
        <v>719</v>
      </c>
      <c r="B18" s="99"/>
      <c r="C18" s="99"/>
      <c r="D18" s="99"/>
    </row>
    <row r="19" ht="18.6" customHeight="1" spans="1:4">
      <c r="A19" s="98" t="s">
        <v>720</v>
      </c>
      <c r="B19" s="99"/>
      <c r="C19" s="99"/>
      <c r="D19" s="99"/>
    </row>
    <row r="20" ht="18.6" customHeight="1" spans="1:4">
      <c r="A20" s="98" t="s">
        <v>721</v>
      </c>
      <c r="B20" s="99"/>
      <c r="C20" s="99"/>
      <c r="D20" s="99"/>
    </row>
    <row r="21" ht="18.6" customHeight="1" spans="1:4">
      <c r="A21" s="98" t="s">
        <v>722</v>
      </c>
      <c r="B21" s="99"/>
      <c r="C21" s="99"/>
      <c r="D21" s="99"/>
    </row>
    <row r="22" ht="18.6" customHeight="1" spans="1:4">
      <c r="A22" s="98" t="s">
        <v>723</v>
      </c>
      <c r="B22" s="99"/>
      <c r="C22" s="99"/>
      <c r="D22" s="99"/>
    </row>
    <row r="23" ht="18.6" customHeight="1" spans="1:4">
      <c r="A23" s="98" t="s">
        <v>724</v>
      </c>
      <c r="B23" s="99"/>
      <c r="C23" s="99">
        <v>144</v>
      </c>
      <c r="D23" s="100">
        <f>B23/C23*100</f>
        <v>0</v>
      </c>
    </row>
    <row r="24" ht="18.6" customHeight="1" spans="1:4">
      <c r="A24" s="95" t="s">
        <v>693</v>
      </c>
      <c r="B24" s="99"/>
      <c r="C24" s="99"/>
      <c r="D24" s="99"/>
    </row>
    <row r="25" ht="18.6" customHeight="1" spans="1:4">
      <c r="A25" s="95" t="s">
        <v>725</v>
      </c>
      <c r="B25" s="99"/>
      <c r="C25" s="99"/>
      <c r="D25" s="99"/>
    </row>
    <row r="26" ht="18.6" customHeight="1" spans="1:4">
      <c r="A26" s="95" t="s">
        <v>694</v>
      </c>
      <c r="B26" s="99"/>
      <c r="C26" s="99"/>
      <c r="D26" s="99"/>
    </row>
    <row r="27" ht="18.6" customHeight="1" spans="1:4">
      <c r="A27" s="95" t="s">
        <v>726</v>
      </c>
      <c r="B27" s="99"/>
      <c r="C27" s="99"/>
      <c r="D27" s="99"/>
    </row>
    <row r="28" ht="18.6" customHeight="1" spans="1:4">
      <c r="A28" s="95" t="s">
        <v>727</v>
      </c>
      <c r="B28" s="99"/>
      <c r="C28" s="99"/>
      <c r="D28" s="99"/>
    </row>
    <row r="29" ht="18.6" customHeight="1" spans="1:4">
      <c r="A29" s="95" t="s">
        <v>728</v>
      </c>
      <c r="B29" s="99"/>
      <c r="C29" s="99"/>
      <c r="D29" s="99"/>
    </row>
    <row r="30" ht="18.6" customHeight="1" spans="1:4">
      <c r="A30" s="95" t="s">
        <v>695</v>
      </c>
      <c r="B30" s="97">
        <v>55</v>
      </c>
      <c r="C30" s="97"/>
      <c r="D30" s="102"/>
    </row>
    <row r="31" ht="18.6" customHeight="1" spans="1:4">
      <c r="A31" s="84" t="s">
        <v>129</v>
      </c>
      <c r="B31" s="96">
        <v>55</v>
      </c>
      <c r="C31" s="96">
        <v>144</v>
      </c>
      <c r="D31" s="102">
        <f t="shared" ref="D31:D34" si="0">B31/C31*100</f>
        <v>38.19</v>
      </c>
    </row>
    <row r="32" ht="18.6" customHeight="1" spans="1:4">
      <c r="A32" s="103" t="s">
        <v>696</v>
      </c>
      <c r="B32" s="97"/>
      <c r="C32" s="97"/>
      <c r="D32" s="102"/>
    </row>
    <row r="33" ht="18.6" customHeight="1" spans="1:4">
      <c r="A33" s="97" t="s">
        <v>697</v>
      </c>
      <c r="B33" s="97">
        <v>24</v>
      </c>
      <c r="C33" s="97">
        <v>61</v>
      </c>
      <c r="D33" s="100">
        <f t="shared" si="0"/>
        <v>39.34</v>
      </c>
    </row>
    <row r="34" ht="18.6" customHeight="1" spans="1:4">
      <c r="A34" s="84" t="s">
        <v>729</v>
      </c>
      <c r="B34" s="96">
        <f>B31+B33</f>
        <v>79</v>
      </c>
      <c r="C34" s="96">
        <f>C31+C33</f>
        <v>205</v>
      </c>
      <c r="D34" s="102">
        <f t="shared" si="0"/>
        <v>38.54</v>
      </c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93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workbookViewId="0">
      <selection activeCell="C1" sqref="C1"/>
    </sheetView>
  </sheetViews>
  <sheetFormatPr defaultColWidth="9" defaultRowHeight="15.75"/>
  <cols>
    <col min="1" max="1" width="19.75" customWidth="1"/>
    <col min="2" max="5" width="15" customWidth="1"/>
    <col min="6" max="10" width="10.125" customWidth="1"/>
    <col min="11" max="11" width="15.125" customWidth="1"/>
  </cols>
  <sheetData>
    <row r="1" ht="16" customHeight="1" spans="1:2">
      <c r="A1" s="76" t="s">
        <v>730</v>
      </c>
      <c r="B1" s="77"/>
    </row>
    <row r="2" ht="21" spans="1:11">
      <c r="A2" s="78" t="s">
        <v>39</v>
      </c>
      <c r="B2" s="78"/>
      <c r="C2" s="78"/>
      <c r="D2" s="78"/>
      <c r="E2" s="78"/>
      <c r="F2" s="88"/>
      <c r="G2" s="88"/>
      <c r="H2" s="88"/>
      <c r="I2" s="88"/>
      <c r="J2" s="88"/>
      <c r="K2" s="88"/>
    </row>
    <row r="3" ht="21.75" customHeight="1" spans="1:11">
      <c r="A3" s="79"/>
      <c r="B3" s="79"/>
      <c r="C3" s="79"/>
      <c r="D3" s="79"/>
      <c r="E3" s="89" t="s">
        <v>522</v>
      </c>
      <c r="F3" s="79"/>
      <c r="G3" s="79"/>
      <c r="H3" s="79"/>
      <c r="I3" s="79"/>
      <c r="K3" s="90"/>
    </row>
    <row r="4" ht="24" customHeight="1" spans="1:5">
      <c r="A4" s="80" t="s">
        <v>731</v>
      </c>
      <c r="B4" s="81" t="s">
        <v>591</v>
      </c>
      <c r="C4" s="82" t="s">
        <v>732</v>
      </c>
      <c r="D4" s="82" t="s">
        <v>732</v>
      </c>
      <c r="E4" s="82" t="s">
        <v>680</v>
      </c>
    </row>
    <row r="5" ht="24" customHeight="1" spans="1:5">
      <c r="A5" s="83" t="s">
        <v>595</v>
      </c>
      <c r="B5" s="84"/>
      <c r="C5" s="84"/>
      <c r="D5" s="84"/>
      <c r="E5" s="84"/>
    </row>
    <row r="6" ht="24" customHeight="1" spans="1:5">
      <c r="A6" s="83" t="s">
        <v>595</v>
      </c>
      <c r="B6" s="84"/>
      <c r="C6" s="84"/>
      <c r="D6" s="84"/>
      <c r="E6" s="84"/>
    </row>
    <row r="7" ht="24" customHeight="1" spans="1:5">
      <c r="A7" s="83" t="s">
        <v>595</v>
      </c>
      <c r="B7" s="84"/>
      <c r="C7" s="84"/>
      <c r="D7" s="84"/>
      <c r="E7" s="84"/>
    </row>
    <row r="8" ht="24" customHeight="1" spans="1:5">
      <c r="A8" s="83" t="s">
        <v>595</v>
      </c>
      <c r="B8" s="84"/>
      <c r="C8" s="84"/>
      <c r="D8" s="84"/>
      <c r="E8" s="84"/>
    </row>
    <row r="9" ht="24" customHeight="1" spans="1:5">
      <c r="A9" s="83" t="s">
        <v>595</v>
      </c>
      <c r="B9" s="84"/>
      <c r="C9" s="84"/>
      <c r="D9" s="84"/>
      <c r="E9" s="84"/>
    </row>
    <row r="10" ht="24" customHeight="1" spans="1:5">
      <c r="A10" s="83" t="s">
        <v>595</v>
      </c>
      <c r="B10" s="84"/>
      <c r="C10" s="84"/>
      <c r="D10" s="84"/>
      <c r="E10" s="84"/>
    </row>
    <row r="11" ht="24" customHeight="1" spans="1:5">
      <c r="A11" s="83" t="s">
        <v>595</v>
      </c>
      <c r="B11" s="84"/>
      <c r="C11" s="84"/>
      <c r="D11" s="84"/>
      <c r="E11" s="84"/>
    </row>
    <row r="12" ht="24" customHeight="1" spans="1:5">
      <c r="A12" s="83" t="s">
        <v>595</v>
      </c>
      <c r="B12" s="84"/>
      <c r="C12" s="84"/>
      <c r="D12" s="84"/>
      <c r="E12" s="84"/>
    </row>
    <row r="13" ht="24" customHeight="1" spans="1:5">
      <c r="A13" s="83" t="s">
        <v>595</v>
      </c>
      <c r="B13" s="84"/>
      <c r="C13" s="84"/>
      <c r="D13" s="84"/>
      <c r="E13" s="84"/>
    </row>
    <row r="14" ht="24" customHeight="1" spans="1:5">
      <c r="A14" s="83" t="s">
        <v>595</v>
      </c>
      <c r="B14" s="84"/>
      <c r="C14" s="84"/>
      <c r="D14" s="84"/>
      <c r="E14" s="84"/>
    </row>
    <row r="15" ht="24" customHeight="1" spans="1:5">
      <c r="A15" s="85" t="s">
        <v>596</v>
      </c>
      <c r="B15" s="86"/>
      <c r="C15" s="86"/>
      <c r="D15" s="86"/>
      <c r="E15" s="86"/>
    </row>
    <row r="16" ht="24" customHeight="1" spans="1:5">
      <c r="A16" s="84" t="s">
        <v>587</v>
      </c>
      <c r="B16" s="84"/>
      <c r="C16" s="84"/>
      <c r="D16" s="84"/>
      <c r="E16" s="84"/>
    </row>
    <row r="18" ht="36.75" customHeight="1" spans="1:5">
      <c r="A18" s="87" t="s">
        <v>733</v>
      </c>
      <c r="B18" s="87"/>
      <c r="C18" s="87"/>
      <c r="D18" s="87"/>
      <c r="E18" s="87"/>
    </row>
  </sheetData>
  <mergeCells count="2">
    <mergeCell ref="A2:E2"/>
    <mergeCell ref="A18:E18"/>
  </mergeCells>
  <pageMargins left="0.708661417322835" right="0.708661417322835" top="0.748031496062992" bottom="0.748031496062992" header="0.31496062992126" footer="0.31496062992126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workbookViewId="0">
      <selection activeCell="B1" sqref="B1"/>
    </sheetView>
  </sheetViews>
  <sheetFormatPr defaultColWidth="8.125" defaultRowHeight="15.75" outlineLevelCol="3"/>
  <cols>
    <col min="1" max="1" width="35.125" style="22" customWidth="1"/>
    <col min="2" max="2" width="13.875" style="22" customWidth="1"/>
    <col min="3" max="3" width="14.25" style="22" customWidth="1"/>
    <col min="4" max="4" width="16.75" style="54" customWidth="1"/>
    <col min="5" max="16384" width="8.125" style="22"/>
  </cols>
  <sheetData>
    <row r="1" ht="26.25" customHeight="1" spans="1:1">
      <c r="A1" s="55" t="s">
        <v>734</v>
      </c>
    </row>
    <row r="2" ht="27" customHeight="1" spans="1:4">
      <c r="A2" s="56" t="s">
        <v>41</v>
      </c>
      <c r="B2" s="56"/>
      <c r="C2" s="56"/>
      <c r="D2" s="56"/>
    </row>
    <row r="3" ht="23.25" customHeight="1" spans="2:4">
      <c r="B3" s="21"/>
      <c r="D3" s="23" t="s">
        <v>522</v>
      </c>
    </row>
    <row r="4" s="51" customFormat="1" ht="44.25" customHeight="1" spans="1:4">
      <c r="A4" s="72" t="s">
        <v>523</v>
      </c>
      <c r="B4" s="25" t="s">
        <v>59</v>
      </c>
      <c r="C4" s="26" t="s">
        <v>60</v>
      </c>
      <c r="D4" s="26" t="s">
        <v>61</v>
      </c>
    </row>
    <row r="5" ht="21" customHeight="1" spans="1:4">
      <c r="A5" s="39" t="s">
        <v>735</v>
      </c>
      <c r="B5" s="58"/>
      <c r="C5" s="58"/>
      <c r="D5" s="32"/>
    </row>
    <row r="6" ht="21" customHeight="1" spans="1:4">
      <c r="A6" s="39" t="s">
        <v>736</v>
      </c>
      <c r="B6" s="47">
        <v>17758</v>
      </c>
      <c r="C6" s="47">
        <v>16120</v>
      </c>
      <c r="D6" s="32">
        <f>B6/C6</f>
        <v>1.102</v>
      </c>
    </row>
    <row r="7" ht="21" customHeight="1" spans="1:4">
      <c r="A7" s="39" t="s">
        <v>737</v>
      </c>
      <c r="B7" s="47">
        <v>30956</v>
      </c>
      <c r="C7" s="47">
        <v>26775</v>
      </c>
      <c r="D7" s="32">
        <f>B7/C7</f>
        <v>1.156</v>
      </c>
    </row>
    <row r="8" ht="21" customHeight="1" spans="1:4">
      <c r="A8" s="39" t="s">
        <v>738</v>
      </c>
      <c r="B8" s="73"/>
      <c r="C8" s="73"/>
      <c r="D8" s="74"/>
    </row>
    <row r="9" ht="21" customHeight="1" spans="1:4">
      <c r="A9" s="39" t="s">
        <v>739</v>
      </c>
      <c r="B9" s="73"/>
      <c r="C9" s="73"/>
      <c r="D9" s="74"/>
    </row>
    <row r="10" ht="21" customHeight="1" spans="1:4">
      <c r="A10" s="60" t="s">
        <v>740</v>
      </c>
      <c r="B10" s="73"/>
      <c r="C10" s="73"/>
      <c r="D10" s="74"/>
    </row>
    <row r="11" ht="21" customHeight="1" spans="1:4">
      <c r="A11" s="61" t="s">
        <v>741</v>
      </c>
      <c r="B11" s="73"/>
      <c r="C11" s="73"/>
      <c r="D11" s="74"/>
    </row>
    <row r="12" ht="21" customHeight="1" spans="1:4">
      <c r="A12" s="60" t="s">
        <v>742</v>
      </c>
      <c r="B12" s="73"/>
      <c r="C12" s="73"/>
      <c r="D12" s="74"/>
    </row>
    <row r="13" ht="21" customHeight="1" spans="1:4">
      <c r="A13" s="39" t="s">
        <v>743</v>
      </c>
      <c r="B13" s="73"/>
      <c r="C13" s="73"/>
      <c r="D13" s="74"/>
    </row>
    <row r="14" ht="21" customHeight="1" spans="1:4">
      <c r="A14" s="39" t="s">
        <v>744</v>
      </c>
      <c r="B14" s="73"/>
      <c r="C14" s="73"/>
      <c r="D14" s="74"/>
    </row>
    <row r="15" ht="21" customHeight="1" spans="1:4">
      <c r="A15" s="39" t="s">
        <v>745</v>
      </c>
      <c r="B15" s="73"/>
      <c r="C15" s="73"/>
      <c r="D15" s="74"/>
    </row>
    <row r="16" ht="21" customHeight="1" spans="1:4">
      <c r="A16" s="75" t="s">
        <v>746</v>
      </c>
      <c r="B16" s="47">
        <f>B6+B7</f>
        <v>48714</v>
      </c>
      <c r="C16" s="47">
        <f>C6+C7</f>
        <v>42895</v>
      </c>
      <c r="D16" s="32">
        <f>B16/C16</f>
        <v>1.136</v>
      </c>
    </row>
  </sheetData>
  <mergeCells count="1">
    <mergeCell ref="A2:D2"/>
  </mergeCells>
  <conditionalFormatting sqref="A5:A6">
    <cfRule type="expression" dxfId="0" priority="2" stopIfTrue="1">
      <formula>"len($A:$A)=3"</formula>
    </cfRule>
  </conditionalFormatting>
  <conditionalFormatting sqref="D16 D5:D7">
    <cfRule type="cellIs" dxfId="1" priority="1" stopIfTrue="1" operator="lessThan">
      <formula>0</formula>
    </cfRule>
  </conditionalFormatting>
  <pageMargins left="0.708661417322835" right="0.708661417322835" top="0.748031496062992" bottom="0.748031496062992" header="0.31496062992126" footer="0.31496062992126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workbookViewId="0">
      <selection activeCell="B1" sqref="B1"/>
    </sheetView>
  </sheetViews>
  <sheetFormatPr defaultColWidth="8.125" defaultRowHeight="15.75" outlineLevelCol="5"/>
  <cols>
    <col min="1" max="1" width="37.125" style="22" customWidth="1"/>
    <col min="2" max="3" width="14.625" style="22" customWidth="1"/>
    <col min="4" max="4" width="18" style="54" customWidth="1"/>
    <col min="5" max="5" width="10.5" style="22" customWidth="1"/>
    <col min="6" max="6" width="9.125" style="22" customWidth="1"/>
    <col min="7" max="13" width="8.125" style="22"/>
    <col min="14" max="14" width="11.5" style="22" customWidth="1"/>
    <col min="15" max="16384" width="8.125" style="22"/>
  </cols>
  <sheetData>
    <row r="1" ht="19.9" customHeight="1" spans="1:1">
      <c r="A1" s="55" t="s">
        <v>747</v>
      </c>
    </row>
    <row r="2" ht="21" spans="1:4">
      <c r="A2" s="56" t="s">
        <v>43</v>
      </c>
      <c r="B2" s="56"/>
      <c r="C2" s="56"/>
      <c r="D2" s="56"/>
    </row>
    <row r="3" spans="2:4">
      <c r="B3" s="21"/>
      <c r="D3" s="23" t="s">
        <v>522</v>
      </c>
    </row>
    <row r="4" s="51" customFormat="1" ht="45.75" customHeight="1" spans="1:4">
      <c r="A4" s="57" t="s">
        <v>523</v>
      </c>
      <c r="B4" s="25" t="s">
        <v>59</v>
      </c>
      <c r="C4" s="26" t="s">
        <v>60</v>
      </c>
      <c r="D4" s="26" t="s">
        <v>61</v>
      </c>
    </row>
    <row r="5" s="52" customFormat="1" ht="22.9" customHeight="1" spans="1:4">
      <c r="A5" s="39" t="s">
        <v>748</v>
      </c>
      <c r="B5" s="31"/>
      <c r="C5" s="58"/>
      <c r="D5" s="32"/>
    </row>
    <row r="6" s="52" customFormat="1" ht="22.9" customHeight="1" spans="1:4">
      <c r="A6" s="39" t="s">
        <v>749</v>
      </c>
      <c r="B6" s="59">
        <v>15947</v>
      </c>
      <c r="C6" s="59">
        <v>13618</v>
      </c>
      <c r="D6" s="32">
        <f>B6/C6</f>
        <v>1.171</v>
      </c>
    </row>
    <row r="7" s="52" customFormat="1" ht="22.9" customHeight="1" spans="1:4">
      <c r="A7" s="39" t="s">
        <v>750</v>
      </c>
      <c r="B7" s="59">
        <v>30142</v>
      </c>
      <c r="C7" s="59">
        <v>28470</v>
      </c>
      <c r="D7" s="32">
        <f>B7/C7</f>
        <v>1.059</v>
      </c>
    </row>
    <row r="8" s="52" customFormat="1" ht="22.9" customHeight="1" spans="1:4">
      <c r="A8" s="39" t="s">
        <v>751</v>
      </c>
      <c r="B8" s="31"/>
      <c r="C8" s="58"/>
      <c r="D8" s="32"/>
    </row>
    <row r="9" s="52" customFormat="1" ht="22.9" customHeight="1" spans="1:6">
      <c r="A9" s="39" t="s">
        <v>752</v>
      </c>
      <c r="B9" s="31"/>
      <c r="C9" s="58"/>
      <c r="D9" s="32"/>
      <c r="F9" s="71"/>
    </row>
    <row r="10" s="52" customFormat="1" ht="22.9" customHeight="1" spans="1:4">
      <c r="A10" s="60" t="s">
        <v>753</v>
      </c>
      <c r="B10" s="31"/>
      <c r="C10" s="58"/>
      <c r="D10" s="32"/>
    </row>
    <row r="11" s="52" customFormat="1" ht="22.9" customHeight="1" spans="1:4">
      <c r="A11" s="61" t="s">
        <v>754</v>
      </c>
      <c r="B11" s="31"/>
      <c r="C11" s="58"/>
      <c r="D11" s="32"/>
    </row>
    <row r="12" s="52" customFormat="1" ht="22.9" customHeight="1" spans="1:4">
      <c r="A12" s="60" t="s">
        <v>755</v>
      </c>
      <c r="B12" s="58"/>
      <c r="C12" s="62"/>
      <c r="D12" s="32"/>
    </row>
    <row r="13" s="53" customFormat="1" ht="22.9" customHeight="1" spans="1:4">
      <c r="A13" s="39" t="s">
        <v>756</v>
      </c>
      <c r="B13" s="63"/>
      <c r="C13" s="64"/>
      <c r="D13" s="65"/>
    </row>
    <row r="14" s="52" customFormat="1" ht="22.9" customHeight="1" spans="1:4">
      <c r="A14" s="39" t="s">
        <v>757</v>
      </c>
      <c r="B14" s="66"/>
      <c r="C14" s="66"/>
      <c r="D14" s="66"/>
    </row>
    <row r="15" s="52" customFormat="1" ht="22.9" customHeight="1" spans="1:4">
      <c r="A15" s="39" t="s">
        <v>758</v>
      </c>
      <c r="B15" s="67"/>
      <c r="C15" s="68"/>
      <c r="D15" s="32"/>
    </row>
    <row r="16" s="53" customFormat="1" ht="22.9" customHeight="1" spans="1:4">
      <c r="A16" s="69" t="s">
        <v>452</v>
      </c>
      <c r="B16" s="70">
        <f>B6+B7</f>
        <v>46089</v>
      </c>
      <c r="C16" s="66">
        <f>SUM(C5:C14)</f>
        <v>42088</v>
      </c>
      <c r="D16" s="65">
        <f>B16/C16</f>
        <v>1.095</v>
      </c>
    </row>
  </sheetData>
  <mergeCells count="1">
    <mergeCell ref="A2:D2"/>
  </mergeCells>
  <conditionalFormatting sqref="A5:A6">
    <cfRule type="expression" dxfId="0" priority="2" stopIfTrue="1">
      <formula>"len($A:$A)=3"</formula>
    </cfRule>
  </conditionalFormatting>
  <conditionalFormatting sqref="D15:D16 D5:D13">
    <cfRule type="cellIs" dxfId="1" priority="3" stopIfTrue="1" operator="lessThan">
      <formula>0</formula>
    </cfRule>
  </conditionalFormatting>
  <conditionalFormatting sqref="D15:D16 D6:D13">
    <cfRule type="cellIs" dxfId="1" priority="1" stopIfTrue="1" operator="lessThan">
      <formula>0</formula>
    </cfRule>
  </conditionalFormatting>
  <pageMargins left="0.707638888888889" right="0.707638888888889" top="0.747916666666667" bottom="0.747916666666667" header="0.313888888888889" footer="0.313888888888889"/>
  <pageSetup paperSize="9" scale="97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5"/>
  <sheetViews>
    <sheetView workbookViewId="0">
      <selection activeCell="B1" sqref="B1"/>
    </sheetView>
  </sheetViews>
  <sheetFormatPr defaultColWidth="9" defaultRowHeight="15.75" outlineLevelCol="3"/>
  <cols>
    <col min="1" max="1" width="37.375" style="17" customWidth="1"/>
    <col min="2" max="3" width="14.125" style="17" customWidth="1"/>
    <col min="4" max="4" width="21.75" style="17" customWidth="1"/>
    <col min="5" max="16384" width="9" style="17"/>
  </cols>
  <sheetData>
    <row r="1" ht="19.35" customHeight="1" spans="1:1">
      <c r="A1" s="45" t="s">
        <v>759</v>
      </c>
    </row>
    <row r="2" ht="24.75" customHeight="1" spans="1:4">
      <c r="A2" s="19" t="s">
        <v>45</v>
      </c>
      <c r="B2" s="19"/>
      <c r="C2" s="19"/>
      <c r="D2" s="19"/>
    </row>
    <row r="3" ht="17.45" customHeight="1" spans="1:4">
      <c r="A3" s="20"/>
      <c r="B3" s="21"/>
      <c r="C3" s="22"/>
      <c r="D3" s="23" t="s">
        <v>522</v>
      </c>
    </row>
    <row r="4" ht="36.75" customHeight="1" spans="1:4">
      <c r="A4" s="24" t="s">
        <v>760</v>
      </c>
      <c r="B4" s="25" t="s">
        <v>59</v>
      </c>
      <c r="C4" s="26" t="s">
        <v>60</v>
      </c>
      <c r="D4" s="26" t="s">
        <v>61</v>
      </c>
    </row>
    <row r="5" ht="20.45" customHeight="1" spans="1:4">
      <c r="A5" s="27" t="s">
        <v>735</v>
      </c>
      <c r="B5" s="28"/>
      <c r="C5" s="28"/>
      <c r="D5" s="29"/>
    </row>
    <row r="6" ht="20.45" customHeight="1" spans="1:4">
      <c r="A6" s="30" t="s">
        <v>761</v>
      </c>
      <c r="B6" s="28"/>
      <c r="C6" s="28"/>
      <c r="D6" s="29"/>
    </row>
    <row r="7" ht="20.45" customHeight="1" spans="1:4">
      <c r="A7" s="30" t="s">
        <v>762</v>
      </c>
      <c r="B7" s="28"/>
      <c r="C7" s="28"/>
      <c r="D7" s="29"/>
    </row>
    <row r="8" ht="20.45" customHeight="1" spans="1:4">
      <c r="A8" s="30" t="s">
        <v>763</v>
      </c>
      <c r="B8" s="28"/>
      <c r="C8" s="28"/>
      <c r="D8" s="29"/>
    </row>
    <row r="9" ht="20.45" customHeight="1" spans="1:4">
      <c r="A9" s="30" t="s">
        <v>764</v>
      </c>
      <c r="B9" s="28"/>
      <c r="C9" s="28"/>
      <c r="D9" s="29"/>
    </row>
    <row r="10" ht="20.45" customHeight="1" spans="1:4">
      <c r="A10" s="46" t="s">
        <v>765</v>
      </c>
      <c r="B10" s="28"/>
      <c r="C10" s="28"/>
      <c r="D10" s="29"/>
    </row>
    <row r="11" ht="20.45" customHeight="1" spans="1:4">
      <c r="A11" s="27" t="s">
        <v>736</v>
      </c>
      <c r="B11" s="47">
        <f>SUM(B12:B16)</f>
        <v>17758</v>
      </c>
      <c r="C11" s="47">
        <f>SUM(C12:C16)</f>
        <v>16120</v>
      </c>
      <c r="D11" s="48">
        <f t="shared" ref="D11:D21" si="0">B11/C11</f>
        <v>1.1016</v>
      </c>
    </row>
    <row r="12" ht="20.45" customHeight="1" spans="1:4">
      <c r="A12" s="30" t="s">
        <v>761</v>
      </c>
      <c r="B12" s="47">
        <v>1961</v>
      </c>
      <c r="C12" s="47">
        <v>2150</v>
      </c>
      <c r="D12" s="48">
        <f t="shared" si="0"/>
        <v>0.9121</v>
      </c>
    </row>
    <row r="13" ht="20.45" customHeight="1" spans="1:4">
      <c r="A13" s="30" t="s">
        <v>762</v>
      </c>
      <c r="B13" s="47">
        <v>15363</v>
      </c>
      <c r="C13" s="47">
        <v>13268</v>
      </c>
      <c r="D13" s="48">
        <f t="shared" si="0"/>
        <v>1.1579</v>
      </c>
    </row>
    <row r="14" ht="20.45" customHeight="1" spans="1:4">
      <c r="A14" s="30" t="s">
        <v>763</v>
      </c>
      <c r="B14" s="34">
        <v>30</v>
      </c>
      <c r="C14" s="34">
        <v>317</v>
      </c>
      <c r="D14" s="48">
        <f t="shared" si="0"/>
        <v>0.0946</v>
      </c>
    </row>
    <row r="15" ht="20.45" customHeight="1" spans="1:4">
      <c r="A15" s="30" t="s">
        <v>764</v>
      </c>
      <c r="B15" s="34">
        <v>404</v>
      </c>
      <c r="C15" s="34">
        <v>384.6</v>
      </c>
      <c r="D15" s="48">
        <f t="shared" si="0"/>
        <v>1.0504</v>
      </c>
    </row>
    <row r="16" ht="20.45" customHeight="1" spans="1:4">
      <c r="A16" s="46" t="s">
        <v>765</v>
      </c>
      <c r="B16" s="34"/>
      <c r="C16" s="34"/>
      <c r="D16" s="48"/>
    </row>
    <row r="17" ht="20.45" customHeight="1" spans="1:4">
      <c r="A17" s="27" t="s">
        <v>737</v>
      </c>
      <c r="B17" s="47">
        <f>SUM(B18:B21)</f>
        <v>30956</v>
      </c>
      <c r="C17" s="47">
        <f>SUM(C18:C21)</f>
        <v>26775</v>
      </c>
      <c r="D17" s="48">
        <f t="shared" si="0"/>
        <v>1.1562</v>
      </c>
    </row>
    <row r="18" ht="20.45" customHeight="1" spans="1:4">
      <c r="A18" s="39" t="s">
        <v>761</v>
      </c>
      <c r="B18" s="47">
        <v>20678</v>
      </c>
      <c r="C18" s="47">
        <v>18245</v>
      </c>
      <c r="D18" s="48">
        <f t="shared" si="0"/>
        <v>1.1334</v>
      </c>
    </row>
    <row r="19" ht="20.45" customHeight="1" spans="1:4">
      <c r="A19" s="39" t="s">
        <v>762</v>
      </c>
      <c r="B19" s="47">
        <v>10000</v>
      </c>
      <c r="C19" s="47">
        <v>8000</v>
      </c>
      <c r="D19" s="48">
        <f t="shared" si="0"/>
        <v>1.25</v>
      </c>
    </row>
    <row r="20" ht="20.45" customHeight="1" spans="1:4">
      <c r="A20" s="39" t="s">
        <v>763</v>
      </c>
      <c r="B20" s="34">
        <v>37.5</v>
      </c>
      <c r="C20" s="34">
        <v>20</v>
      </c>
      <c r="D20" s="48">
        <f t="shared" si="0"/>
        <v>1.875</v>
      </c>
    </row>
    <row r="21" ht="20.45" customHeight="1" spans="1:4">
      <c r="A21" s="39" t="s">
        <v>764</v>
      </c>
      <c r="B21" s="34">
        <v>240</v>
      </c>
      <c r="C21" s="34">
        <v>510</v>
      </c>
      <c r="D21" s="48">
        <f t="shared" si="0"/>
        <v>0.4706</v>
      </c>
    </row>
    <row r="22" ht="20.45" customHeight="1" spans="1:4">
      <c r="A22" s="49" t="s">
        <v>765</v>
      </c>
      <c r="B22" s="34"/>
      <c r="C22" s="34"/>
      <c r="D22" s="34"/>
    </row>
    <row r="23" ht="20.45" customHeight="1" spans="1:4">
      <c r="A23" s="27" t="s">
        <v>738</v>
      </c>
      <c r="B23" s="34"/>
      <c r="C23" s="34"/>
      <c r="D23" s="34"/>
    </row>
    <row r="24" ht="20.45" customHeight="1" spans="1:4">
      <c r="A24" s="39" t="s">
        <v>761</v>
      </c>
      <c r="B24" s="34"/>
      <c r="C24" s="34"/>
      <c r="D24" s="34"/>
    </row>
    <row r="25" ht="20.45" customHeight="1" spans="1:4">
      <c r="A25" s="39" t="s">
        <v>762</v>
      </c>
      <c r="B25" s="34"/>
      <c r="C25" s="34"/>
      <c r="D25" s="34"/>
    </row>
    <row r="26" ht="20.45" customHeight="1" spans="1:4">
      <c r="A26" s="39" t="s">
        <v>763</v>
      </c>
      <c r="B26" s="34"/>
      <c r="C26" s="34"/>
      <c r="D26" s="34"/>
    </row>
    <row r="27" ht="20.45" customHeight="1" spans="1:4">
      <c r="A27" s="39" t="s">
        <v>764</v>
      </c>
      <c r="B27" s="34"/>
      <c r="C27" s="34"/>
      <c r="D27" s="34"/>
    </row>
    <row r="28" ht="20.45" customHeight="1" spans="1:4">
      <c r="A28" s="49" t="s">
        <v>765</v>
      </c>
      <c r="B28" s="34"/>
      <c r="C28" s="34"/>
      <c r="D28" s="34"/>
    </row>
    <row r="29" ht="20.45" customHeight="1" spans="1:4">
      <c r="A29" s="27" t="s">
        <v>739</v>
      </c>
      <c r="B29" s="34"/>
      <c r="C29" s="34"/>
      <c r="D29" s="34"/>
    </row>
    <row r="30" ht="20.45" customHeight="1" spans="1:4">
      <c r="A30" s="37" t="s">
        <v>766</v>
      </c>
      <c r="B30" s="34"/>
      <c r="C30" s="34"/>
      <c r="D30" s="34"/>
    </row>
    <row r="31" ht="20.45" customHeight="1" spans="1:4">
      <c r="A31" s="30" t="s">
        <v>761</v>
      </c>
      <c r="B31" s="34"/>
      <c r="C31" s="34"/>
      <c r="D31" s="34"/>
    </row>
    <row r="32" ht="20.45" customHeight="1" spans="1:4">
      <c r="A32" s="30" t="s">
        <v>762</v>
      </c>
      <c r="B32" s="34"/>
      <c r="C32" s="34"/>
      <c r="D32" s="34"/>
    </row>
    <row r="33" ht="20.45" customHeight="1" spans="1:4">
      <c r="A33" s="30" t="s">
        <v>763</v>
      </c>
      <c r="B33" s="34"/>
      <c r="C33" s="34"/>
      <c r="D33" s="34"/>
    </row>
    <row r="34" ht="20.45" customHeight="1" spans="1:4">
      <c r="A34" s="30" t="s">
        <v>764</v>
      </c>
      <c r="B34" s="34"/>
      <c r="C34" s="34"/>
      <c r="D34" s="34"/>
    </row>
    <row r="35" ht="20.45" customHeight="1" spans="1:4">
      <c r="A35" s="46" t="s">
        <v>765</v>
      </c>
      <c r="B35" s="34"/>
      <c r="C35" s="34"/>
      <c r="D35" s="34"/>
    </row>
    <row r="36" ht="20.45" customHeight="1" spans="1:4">
      <c r="A36" s="39" t="s">
        <v>741</v>
      </c>
      <c r="B36" s="34"/>
      <c r="C36" s="34"/>
      <c r="D36" s="34"/>
    </row>
    <row r="37" ht="20.45" customHeight="1" spans="1:4">
      <c r="A37" s="30" t="s">
        <v>761</v>
      </c>
      <c r="B37" s="34"/>
      <c r="C37" s="34"/>
      <c r="D37" s="34"/>
    </row>
    <row r="38" ht="20.45" customHeight="1" spans="1:4">
      <c r="A38" s="30" t="s">
        <v>762</v>
      </c>
      <c r="B38" s="34"/>
      <c r="C38" s="34"/>
      <c r="D38" s="34"/>
    </row>
    <row r="39" ht="20.45" customHeight="1" spans="1:4">
      <c r="A39" s="30" t="s">
        <v>763</v>
      </c>
      <c r="B39" s="34"/>
      <c r="C39" s="34"/>
      <c r="D39" s="34"/>
    </row>
    <row r="40" ht="20.45" customHeight="1" spans="1:4">
      <c r="A40" s="30" t="s">
        <v>764</v>
      </c>
      <c r="B40" s="34"/>
      <c r="C40" s="34"/>
      <c r="D40" s="34"/>
    </row>
    <row r="41" ht="20.45" customHeight="1" spans="1:4">
      <c r="A41" s="30" t="s">
        <v>765</v>
      </c>
      <c r="B41" s="34"/>
      <c r="C41" s="34"/>
      <c r="D41" s="34"/>
    </row>
    <row r="42" ht="20.45" customHeight="1" spans="1:4">
      <c r="A42" s="37" t="s">
        <v>767</v>
      </c>
      <c r="B42" s="34"/>
      <c r="C42" s="34"/>
      <c r="D42" s="34"/>
    </row>
    <row r="43" ht="20.45" customHeight="1" spans="1:4">
      <c r="A43" s="37" t="s">
        <v>768</v>
      </c>
      <c r="B43" s="34"/>
      <c r="C43" s="34"/>
      <c r="D43" s="34"/>
    </row>
    <row r="44" ht="20.45" customHeight="1" spans="1:4">
      <c r="A44" s="37" t="s">
        <v>769</v>
      </c>
      <c r="B44" s="34"/>
      <c r="C44" s="34"/>
      <c r="D44" s="34"/>
    </row>
    <row r="45" ht="20.45" customHeight="1" spans="1:4">
      <c r="A45" s="37" t="s">
        <v>770</v>
      </c>
      <c r="B45" s="34"/>
      <c r="C45" s="34"/>
      <c r="D45" s="34"/>
    </row>
    <row r="46" ht="20.45" customHeight="1" spans="1:4">
      <c r="A46" s="41" t="s">
        <v>764</v>
      </c>
      <c r="B46" s="34"/>
      <c r="C46" s="34"/>
      <c r="D46" s="34"/>
    </row>
    <row r="47" ht="20.45" customHeight="1" spans="1:4">
      <c r="A47" s="41" t="s">
        <v>765</v>
      </c>
      <c r="B47" s="34"/>
      <c r="C47" s="34"/>
      <c r="D47" s="34"/>
    </row>
    <row r="48" ht="20.45" customHeight="1" spans="1:4">
      <c r="A48" s="27" t="s">
        <v>743</v>
      </c>
      <c r="B48" s="34"/>
      <c r="C48" s="34"/>
      <c r="D48" s="34"/>
    </row>
    <row r="49" ht="20.45" customHeight="1" spans="1:4">
      <c r="A49" s="30" t="s">
        <v>761</v>
      </c>
      <c r="B49" s="34"/>
      <c r="C49" s="34"/>
      <c r="D49" s="34"/>
    </row>
    <row r="50" ht="20.45" customHeight="1" spans="1:4">
      <c r="A50" s="30" t="s">
        <v>762</v>
      </c>
      <c r="B50" s="34"/>
      <c r="C50" s="34"/>
      <c r="D50" s="34"/>
    </row>
    <row r="51" ht="20.45" customHeight="1" spans="1:4">
      <c r="A51" s="30" t="s">
        <v>763</v>
      </c>
      <c r="B51" s="34"/>
      <c r="C51" s="34"/>
      <c r="D51" s="34"/>
    </row>
    <row r="52" ht="20.45" customHeight="1" spans="1:4">
      <c r="A52" s="30" t="s">
        <v>764</v>
      </c>
      <c r="B52" s="34"/>
      <c r="C52" s="34"/>
      <c r="D52" s="34"/>
    </row>
    <row r="53" ht="20.45" customHeight="1" spans="1:4">
      <c r="A53" s="30" t="s">
        <v>765</v>
      </c>
      <c r="B53" s="34"/>
      <c r="C53" s="34"/>
      <c r="D53" s="34"/>
    </row>
    <row r="54" ht="20.45" customHeight="1" spans="1:4">
      <c r="A54" s="27" t="s">
        <v>744</v>
      </c>
      <c r="B54" s="34"/>
      <c r="C54" s="34"/>
      <c r="D54" s="34"/>
    </row>
    <row r="55" ht="20.45" customHeight="1" spans="1:4">
      <c r="A55" s="30" t="s">
        <v>761</v>
      </c>
      <c r="B55" s="34"/>
      <c r="C55" s="34"/>
      <c r="D55" s="34"/>
    </row>
    <row r="56" ht="20.45" customHeight="1" spans="1:4">
      <c r="A56" s="30" t="s">
        <v>762</v>
      </c>
      <c r="B56" s="34"/>
      <c r="C56" s="34"/>
      <c r="D56" s="34"/>
    </row>
    <row r="57" ht="20.45" customHeight="1" spans="1:4">
      <c r="A57" s="30" t="s">
        <v>763</v>
      </c>
      <c r="B57" s="34"/>
      <c r="C57" s="34"/>
      <c r="D57" s="34"/>
    </row>
    <row r="58" ht="20.45" customHeight="1" spans="1:4">
      <c r="A58" s="30" t="s">
        <v>764</v>
      </c>
      <c r="B58" s="34"/>
      <c r="C58" s="34"/>
      <c r="D58" s="34"/>
    </row>
    <row r="59" ht="20.45" customHeight="1" spans="1:4">
      <c r="A59" s="30" t="s">
        <v>765</v>
      </c>
      <c r="B59" s="34"/>
      <c r="C59" s="34"/>
      <c r="D59" s="34"/>
    </row>
    <row r="60" ht="20.45" customHeight="1" spans="1:4">
      <c r="A60" s="27" t="s">
        <v>745</v>
      </c>
      <c r="B60" s="34"/>
      <c r="C60" s="34"/>
      <c r="D60" s="34"/>
    </row>
    <row r="61" ht="20.45" customHeight="1" spans="1:4">
      <c r="A61" s="30" t="s">
        <v>761</v>
      </c>
      <c r="B61" s="34"/>
      <c r="C61" s="34"/>
      <c r="D61" s="34"/>
    </row>
    <row r="62" ht="20.45" customHeight="1" spans="1:4">
      <c r="A62" s="30" t="s">
        <v>762</v>
      </c>
      <c r="B62" s="34"/>
      <c r="C62" s="34"/>
      <c r="D62" s="34"/>
    </row>
    <row r="63" ht="20.45" customHeight="1" spans="1:4">
      <c r="A63" s="30" t="s">
        <v>763</v>
      </c>
      <c r="B63" s="34"/>
      <c r="C63" s="34"/>
      <c r="D63" s="34"/>
    </row>
    <row r="64" ht="20.45" customHeight="1" spans="1:4">
      <c r="A64" s="30" t="s">
        <v>764</v>
      </c>
      <c r="B64" s="34"/>
      <c r="C64" s="34"/>
      <c r="D64" s="34"/>
    </row>
    <row r="65" ht="20.45" customHeight="1" spans="1:4">
      <c r="A65" s="30" t="s">
        <v>765</v>
      </c>
      <c r="B65" s="50"/>
      <c r="C65" s="50"/>
      <c r="D65" s="50"/>
    </row>
  </sheetData>
  <mergeCells count="1">
    <mergeCell ref="A2:D2"/>
  </mergeCells>
  <conditionalFormatting sqref="A5:A16">
    <cfRule type="expression" dxfId="0" priority="6" stopIfTrue="1">
      <formula>"len($A:$A)=3"</formula>
    </cfRule>
  </conditionalFormatting>
  <conditionalFormatting sqref="A31:A35">
    <cfRule type="expression" dxfId="0" priority="5" stopIfTrue="1">
      <formula>"len($A:$A)=3"</formula>
    </cfRule>
  </conditionalFormatting>
  <conditionalFormatting sqref="A37:A41">
    <cfRule type="expression" dxfId="0" priority="4" stopIfTrue="1">
      <formula>"len($A:$A)=3"</formula>
    </cfRule>
  </conditionalFormatting>
  <conditionalFormatting sqref="A49:A53">
    <cfRule type="expression" dxfId="0" priority="3" stopIfTrue="1">
      <formula>"len($A:$A)=3"</formula>
    </cfRule>
  </conditionalFormatting>
  <conditionalFormatting sqref="A55:A59">
    <cfRule type="expression" dxfId="0" priority="2" stopIfTrue="1">
      <formula>"len($A:$A)=3"</formula>
    </cfRule>
  </conditionalFormatting>
  <conditionalFormatting sqref="A61:A65">
    <cfRule type="expression" dxfId="0" priority="1" stopIfTrue="1">
      <formula>"len($A:$A)=3"</formula>
    </cfRule>
  </conditionalFormatting>
  <pageMargins left="0.708661417322835" right="0.708661417322835" top="0.748031496062992" bottom="0.748031496062992" header="0.31496062992126" footer="0.31496062992126"/>
  <pageSetup paperSize="9" scale="93" fitToHeight="0" orientation="portrait"/>
  <headerFooter>
    <oddFooter>&amp;C第 &amp;P 页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9"/>
  <sheetViews>
    <sheetView workbookViewId="0">
      <selection activeCell="B16" sqref="B16"/>
    </sheetView>
  </sheetViews>
  <sheetFormatPr defaultColWidth="9" defaultRowHeight="15.75" outlineLevelCol="3"/>
  <cols>
    <col min="1" max="1" width="46" style="17" customWidth="1"/>
    <col min="2" max="2" width="13" style="17" customWidth="1"/>
    <col min="3" max="3" width="13.375" style="17" customWidth="1"/>
    <col min="4" max="4" width="17.375" style="17" customWidth="1"/>
    <col min="5" max="16384" width="9" style="17"/>
  </cols>
  <sheetData>
    <row r="1" ht="19.35" customHeight="1" spans="1:1">
      <c r="A1" s="18" t="s">
        <v>771</v>
      </c>
    </row>
    <row r="2" ht="26.45" customHeight="1" spans="1:4">
      <c r="A2" s="19" t="s">
        <v>47</v>
      </c>
      <c r="B2" s="19"/>
      <c r="C2" s="19"/>
      <c r="D2" s="19"/>
    </row>
    <row r="3" ht="17.45" customHeight="1" spans="1:4">
      <c r="A3" s="20"/>
      <c r="B3" s="21"/>
      <c r="C3" s="22"/>
      <c r="D3" s="23" t="s">
        <v>522</v>
      </c>
    </row>
    <row r="4" ht="44.45" customHeight="1" spans="1:4">
      <c r="A4" s="24" t="s">
        <v>760</v>
      </c>
      <c r="B4" s="25" t="s">
        <v>59</v>
      </c>
      <c r="C4" s="26" t="s">
        <v>60</v>
      </c>
      <c r="D4" s="26" t="s">
        <v>61</v>
      </c>
    </row>
    <row r="5" ht="22.9" customHeight="1" spans="1:4">
      <c r="A5" s="27" t="s">
        <v>748</v>
      </c>
      <c r="B5" s="28"/>
      <c r="C5" s="28"/>
      <c r="D5" s="29"/>
    </row>
    <row r="6" ht="22.9" customHeight="1" spans="1:4">
      <c r="A6" s="30" t="s">
        <v>772</v>
      </c>
      <c r="B6" s="28"/>
      <c r="C6" s="28"/>
      <c r="D6" s="29"/>
    </row>
    <row r="7" ht="22.9" customHeight="1" spans="1:4">
      <c r="A7" s="30" t="s">
        <v>773</v>
      </c>
      <c r="B7" s="28"/>
      <c r="C7" s="28"/>
      <c r="D7" s="29"/>
    </row>
    <row r="8" ht="22.9" customHeight="1" spans="1:4">
      <c r="A8" s="30" t="s">
        <v>774</v>
      </c>
      <c r="B8" s="28"/>
      <c r="C8" s="28"/>
      <c r="D8" s="29"/>
    </row>
    <row r="9" ht="22.9" customHeight="1" spans="1:4">
      <c r="A9" s="30" t="s">
        <v>775</v>
      </c>
      <c r="B9" s="28"/>
      <c r="C9" s="28"/>
      <c r="D9" s="29"/>
    </row>
    <row r="10" ht="22.9" customHeight="1" spans="1:4">
      <c r="A10" s="27" t="s">
        <v>749</v>
      </c>
      <c r="B10" s="31">
        <f>SUM(B11:B14)</f>
        <v>15947</v>
      </c>
      <c r="C10" s="31">
        <f>SUM(C11:C14)</f>
        <v>13618</v>
      </c>
      <c r="D10" s="32">
        <f t="shared" ref="D10:D17" si="0">B10/C10</f>
        <v>1.171</v>
      </c>
    </row>
    <row r="11" ht="22.9" customHeight="1" spans="1:4">
      <c r="A11" s="33" t="s">
        <v>776</v>
      </c>
      <c r="B11" s="31">
        <v>14238</v>
      </c>
      <c r="C11" s="31">
        <v>12148</v>
      </c>
      <c r="D11" s="32">
        <f t="shared" si="0"/>
        <v>1.172</v>
      </c>
    </row>
    <row r="12" ht="22.9" customHeight="1" spans="1:4">
      <c r="A12" s="33" t="s">
        <v>777</v>
      </c>
      <c r="B12" s="34">
        <v>913</v>
      </c>
      <c r="C12" s="34">
        <v>739.64</v>
      </c>
      <c r="D12" s="32">
        <f t="shared" si="0"/>
        <v>1.234</v>
      </c>
    </row>
    <row r="13" ht="22.9" customHeight="1" spans="1:4">
      <c r="A13" s="33" t="s">
        <v>778</v>
      </c>
      <c r="B13" s="34">
        <v>780</v>
      </c>
      <c r="C13" s="34">
        <v>720</v>
      </c>
      <c r="D13" s="32">
        <f t="shared" si="0"/>
        <v>1.083</v>
      </c>
    </row>
    <row r="14" ht="22.9" customHeight="1" spans="1:4">
      <c r="A14" s="33" t="s">
        <v>779</v>
      </c>
      <c r="B14" s="34">
        <v>16</v>
      </c>
      <c r="C14" s="34">
        <v>10.5</v>
      </c>
      <c r="D14" s="32">
        <f t="shared" si="0"/>
        <v>1.524</v>
      </c>
    </row>
    <row r="15" ht="22.9" customHeight="1" spans="1:4">
      <c r="A15" s="27" t="s">
        <v>750</v>
      </c>
      <c r="B15" s="31">
        <f>SUM(B16:B17)</f>
        <v>30142</v>
      </c>
      <c r="C15" s="31">
        <f>SUM(C16:C17)</f>
        <v>28470</v>
      </c>
      <c r="D15" s="32">
        <f t="shared" si="0"/>
        <v>1.059</v>
      </c>
    </row>
    <row r="16" ht="22.9" customHeight="1" spans="1:4">
      <c r="A16" s="35" t="s">
        <v>780</v>
      </c>
      <c r="B16" s="31">
        <v>28022</v>
      </c>
      <c r="C16" s="31">
        <v>26194</v>
      </c>
      <c r="D16" s="32">
        <f t="shared" si="0"/>
        <v>1.07</v>
      </c>
    </row>
    <row r="17" ht="22.9" customHeight="1" spans="1:4">
      <c r="A17" s="35" t="s">
        <v>781</v>
      </c>
      <c r="B17" s="31">
        <v>2120</v>
      </c>
      <c r="C17" s="31">
        <v>2276</v>
      </c>
      <c r="D17" s="32">
        <f t="shared" si="0"/>
        <v>0.931</v>
      </c>
    </row>
    <row r="18" ht="22.9" customHeight="1" spans="1:4">
      <c r="A18" s="27" t="s">
        <v>751</v>
      </c>
      <c r="B18" s="34"/>
      <c r="C18" s="34"/>
      <c r="D18" s="34"/>
    </row>
    <row r="19" ht="22.9" customHeight="1" spans="1:4">
      <c r="A19" s="36" t="s">
        <v>782</v>
      </c>
      <c r="B19" s="34"/>
      <c r="C19" s="34"/>
      <c r="D19" s="34"/>
    </row>
    <row r="20" ht="22.9" customHeight="1" spans="1:4">
      <c r="A20" s="36" t="s">
        <v>783</v>
      </c>
      <c r="B20" s="34"/>
      <c r="C20" s="34"/>
      <c r="D20" s="34"/>
    </row>
    <row r="21" ht="22.9" customHeight="1" spans="1:4">
      <c r="A21" s="36" t="s">
        <v>784</v>
      </c>
      <c r="B21" s="34"/>
      <c r="C21" s="34"/>
      <c r="D21" s="34"/>
    </row>
    <row r="22" ht="22.9" customHeight="1" spans="1:4">
      <c r="A22" s="27" t="s">
        <v>752</v>
      </c>
      <c r="B22" s="34"/>
      <c r="C22" s="34"/>
      <c r="D22" s="34"/>
    </row>
    <row r="23" ht="22.9" customHeight="1" spans="1:4">
      <c r="A23" s="37" t="s">
        <v>753</v>
      </c>
      <c r="B23" s="34"/>
      <c r="C23" s="34"/>
      <c r="D23" s="34"/>
    </row>
    <row r="24" ht="22.9" customHeight="1" spans="1:4">
      <c r="A24" s="38" t="s">
        <v>785</v>
      </c>
      <c r="B24" s="34"/>
      <c r="C24" s="34"/>
      <c r="D24" s="34"/>
    </row>
    <row r="25" ht="22.9" customHeight="1" spans="1:4">
      <c r="A25" s="38" t="s">
        <v>786</v>
      </c>
      <c r="B25" s="34"/>
      <c r="C25" s="34"/>
      <c r="D25" s="34"/>
    </row>
    <row r="26" ht="22.9" customHeight="1" spans="1:4">
      <c r="A26" s="38" t="s">
        <v>787</v>
      </c>
      <c r="B26" s="34"/>
      <c r="C26" s="34"/>
      <c r="D26" s="34"/>
    </row>
    <row r="27" ht="22.9" customHeight="1" spans="1:4">
      <c r="A27" s="39" t="s">
        <v>754</v>
      </c>
      <c r="B27" s="34"/>
      <c r="C27" s="34"/>
      <c r="D27" s="34"/>
    </row>
    <row r="28" ht="22.9" customHeight="1" spans="1:4">
      <c r="A28" s="40" t="s">
        <v>788</v>
      </c>
      <c r="B28" s="34"/>
      <c r="C28" s="34"/>
      <c r="D28" s="34"/>
    </row>
    <row r="29" ht="22.9" customHeight="1" spans="1:4">
      <c r="A29" s="40" t="s">
        <v>789</v>
      </c>
      <c r="B29" s="34"/>
      <c r="C29" s="34"/>
      <c r="D29" s="34"/>
    </row>
    <row r="30" ht="22.9" customHeight="1" spans="1:4">
      <c r="A30" s="40" t="s">
        <v>790</v>
      </c>
      <c r="B30" s="34"/>
      <c r="C30" s="34"/>
      <c r="D30" s="34"/>
    </row>
    <row r="31" ht="22.9" customHeight="1" spans="1:4">
      <c r="A31" s="37" t="s">
        <v>755</v>
      </c>
      <c r="B31" s="34"/>
      <c r="C31" s="34"/>
      <c r="D31" s="34"/>
    </row>
    <row r="32" ht="22.9" customHeight="1" spans="1:4">
      <c r="A32" s="41" t="s">
        <v>791</v>
      </c>
      <c r="B32" s="34"/>
      <c r="C32" s="34"/>
      <c r="D32" s="34"/>
    </row>
    <row r="33" ht="22.9" customHeight="1" spans="1:4">
      <c r="A33" s="41" t="s">
        <v>789</v>
      </c>
      <c r="B33" s="34"/>
      <c r="C33" s="34"/>
      <c r="D33" s="34"/>
    </row>
    <row r="34" ht="22.9" customHeight="1" spans="1:4">
      <c r="A34" s="41" t="s">
        <v>792</v>
      </c>
      <c r="B34" s="34"/>
      <c r="C34" s="34"/>
      <c r="D34" s="34"/>
    </row>
    <row r="35" ht="22.9" customHeight="1" spans="1:4">
      <c r="A35" s="27" t="s">
        <v>756</v>
      </c>
      <c r="B35" s="34"/>
      <c r="C35" s="34"/>
      <c r="D35" s="34"/>
    </row>
    <row r="36" ht="22.9" customHeight="1" spans="1:4">
      <c r="A36" s="42" t="s">
        <v>793</v>
      </c>
      <c r="B36" s="34"/>
      <c r="C36" s="34"/>
      <c r="D36" s="34"/>
    </row>
    <row r="37" ht="22.9" customHeight="1" spans="1:4">
      <c r="A37" s="42" t="s">
        <v>794</v>
      </c>
      <c r="B37" s="34"/>
      <c r="C37" s="34"/>
      <c r="D37" s="34"/>
    </row>
    <row r="38" ht="22.9" customHeight="1" spans="1:4">
      <c r="A38" s="42" t="s">
        <v>795</v>
      </c>
      <c r="B38" s="34"/>
      <c r="C38" s="34"/>
      <c r="D38" s="34"/>
    </row>
    <row r="39" ht="22.9" customHeight="1" spans="1:4">
      <c r="A39" s="42" t="s">
        <v>796</v>
      </c>
      <c r="B39" s="34"/>
      <c r="C39" s="34"/>
      <c r="D39" s="34"/>
    </row>
    <row r="40" ht="22.9" customHeight="1" spans="1:4">
      <c r="A40" s="27" t="s">
        <v>757</v>
      </c>
      <c r="B40" s="34"/>
      <c r="C40" s="34"/>
      <c r="D40" s="34"/>
    </row>
    <row r="41" ht="22.9" customHeight="1" spans="1:4">
      <c r="A41" s="43" t="s">
        <v>797</v>
      </c>
      <c r="B41" s="34"/>
      <c r="C41" s="34"/>
      <c r="D41" s="34"/>
    </row>
    <row r="42" ht="22.9" customHeight="1" spans="1:4">
      <c r="A42" s="43" t="s">
        <v>798</v>
      </c>
      <c r="B42" s="34"/>
      <c r="C42" s="34"/>
      <c r="D42" s="34"/>
    </row>
    <row r="43" ht="22.9" customHeight="1" spans="1:4">
      <c r="A43" s="43" t="s">
        <v>774</v>
      </c>
      <c r="B43" s="34"/>
      <c r="C43" s="34"/>
      <c r="D43" s="34"/>
    </row>
    <row r="44" ht="22.9" customHeight="1" spans="1:4">
      <c r="A44" s="43" t="s">
        <v>799</v>
      </c>
      <c r="B44" s="34"/>
      <c r="C44" s="34"/>
      <c r="D44" s="34"/>
    </row>
    <row r="45" ht="22.9" customHeight="1" spans="1:4">
      <c r="A45" s="43" t="s">
        <v>800</v>
      </c>
      <c r="B45" s="34"/>
      <c r="C45" s="34"/>
      <c r="D45" s="34"/>
    </row>
    <row r="46" ht="22.9" customHeight="1" spans="1:4">
      <c r="A46" s="27" t="s">
        <v>758</v>
      </c>
      <c r="B46" s="34"/>
      <c r="C46" s="34"/>
      <c r="D46" s="34"/>
    </row>
    <row r="47" ht="22.9" customHeight="1" spans="1:4">
      <c r="A47" s="44" t="s">
        <v>801</v>
      </c>
      <c r="B47" s="34"/>
      <c r="C47" s="34"/>
      <c r="D47" s="34"/>
    </row>
    <row r="48" ht="22.9" customHeight="1" spans="1:4">
      <c r="A48" s="44" t="s">
        <v>802</v>
      </c>
      <c r="B48" s="34"/>
      <c r="C48" s="34"/>
      <c r="D48" s="34"/>
    </row>
    <row r="49" ht="22.9" customHeight="1" spans="1:4">
      <c r="A49" s="44" t="s">
        <v>803</v>
      </c>
      <c r="B49" s="34"/>
      <c r="C49" s="34"/>
      <c r="D49" s="34"/>
    </row>
  </sheetData>
  <mergeCells count="1">
    <mergeCell ref="A2:D2"/>
  </mergeCells>
  <conditionalFormatting sqref="D12">
    <cfRule type="cellIs" dxfId="1" priority="1" stopIfTrue="1" operator="lessThan">
      <formula>0</formula>
    </cfRule>
  </conditionalFormatting>
  <conditionalFormatting sqref="D15">
    <cfRule type="cellIs" dxfId="1" priority="2" stopIfTrue="1" operator="lessThan">
      <formula>0</formula>
    </cfRule>
  </conditionalFormatting>
  <conditionalFormatting sqref="D16">
    <cfRule type="cellIs" dxfId="1" priority="3" stopIfTrue="1" operator="lessThan">
      <formula>0</formula>
    </cfRule>
  </conditionalFormatting>
  <conditionalFormatting sqref="A5:A14">
    <cfRule type="expression" dxfId="0" priority="6" stopIfTrue="1">
      <formula>"len($A:$A)=3"</formula>
    </cfRule>
  </conditionalFormatting>
  <conditionalFormatting sqref="D10 D12 D14 D16">
    <cfRule type="cellIs" dxfId="1" priority="4" stopIfTrue="1" operator="lessThan">
      <formula>0</formula>
    </cfRule>
  </conditionalFormatting>
  <conditionalFormatting sqref="D11 D13 D15 D17">
    <cfRule type="cellIs" dxfId="1" priority="5" stopIfTrue="1" operator="lessThan">
      <formula>0</formula>
    </cfRule>
  </conditionalFormatting>
  <pageMargins left="0.708661417322835" right="0.708661417322835" top="0.748031496062992" bottom="0.748031496062992" header="0.31496062992126" footer="0.31496062992126"/>
  <pageSetup paperSize="9" scale="91" fitToHeight="0" orientation="portrait"/>
  <headerFooter>
    <oddFooter>&amp;C第 &amp;P 页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workbookViewId="0">
      <pane xSplit="1" ySplit="5" topLeftCell="B6" activePane="bottomRight" state="frozen"/>
      <selection/>
      <selection pane="topRight"/>
      <selection pane="bottomLeft"/>
      <selection pane="bottomRight" activeCell="B1" sqref="B1"/>
    </sheetView>
  </sheetViews>
  <sheetFormatPr defaultColWidth="10" defaultRowHeight="15.75" outlineLevelCol="6"/>
  <cols>
    <col min="1" max="1" width="23.875" style="13" customWidth="1"/>
    <col min="2" max="7" width="11.125" style="1" customWidth="1"/>
    <col min="8" max="8" width="9.75" style="1" customWidth="1"/>
    <col min="9" max="256" width="10" style="1"/>
    <col min="257" max="257" width="22.75" style="1" customWidth="1"/>
    <col min="258" max="263" width="13.75" style="1" customWidth="1"/>
    <col min="264" max="264" width="9.75" style="1" customWidth="1"/>
    <col min="265" max="512" width="10" style="1"/>
    <col min="513" max="513" width="22.75" style="1" customWidth="1"/>
    <col min="514" max="519" width="13.75" style="1" customWidth="1"/>
    <col min="520" max="520" width="9.75" style="1" customWidth="1"/>
    <col min="521" max="768" width="10" style="1"/>
    <col min="769" max="769" width="22.75" style="1" customWidth="1"/>
    <col min="770" max="775" width="13.75" style="1" customWidth="1"/>
    <col min="776" max="776" width="9.75" style="1" customWidth="1"/>
    <col min="777" max="1024" width="10" style="1"/>
    <col min="1025" max="1025" width="22.75" style="1" customWidth="1"/>
    <col min="1026" max="1031" width="13.75" style="1" customWidth="1"/>
    <col min="1032" max="1032" width="9.75" style="1" customWidth="1"/>
    <col min="1033" max="1280" width="10" style="1"/>
    <col min="1281" max="1281" width="22.75" style="1" customWidth="1"/>
    <col min="1282" max="1287" width="13.75" style="1" customWidth="1"/>
    <col min="1288" max="1288" width="9.75" style="1" customWidth="1"/>
    <col min="1289" max="1536" width="10" style="1"/>
    <col min="1537" max="1537" width="22.75" style="1" customWidth="1"/>
    <col min="1538" max="1543" width="13.75" style="1" customWidth="1"/>
    <col min="1544" max="1544" width="9.75" style="1" customWidth="1"/>
    <col min="1545" max="1792" width="10" style="1"/>
    <col min="1793" max="1793" width="22.75" style="1" customWidth="1"/>
    <col min="1794" max="1799" width="13.75" style="1" customWidth="1"/>
    <col min="1800" max="1800" width="9.75" style="1" customWidth="1"/>
    <col min="1801" max="2048" width="10" style="1"/>
    <col min="2049" max="2049" width="22.75" style="1" customWidth="1"/>
    <col min="2050" max="2055" width="13.75" style="1" customWidth="1"/>
    <col min="2056" max="2056" width="9.75" style="1" customWidth="1"/>
    <col min="2057" max="2304" width="10" style="1"/>
    <col min="2305" max="2305" width="22.75" style="1" customWidth="1"/>
    <col min="2306" max="2311" width="13.75" style="1" customWidth="1"/>
    <col min="2312" max="2312" width="9.75" style="1" customWidth="1"/>
    <col min="2313" max="2560" width="10" style="1"/>
    <col min="2561" max="2561" width="22.75" style="1" customWidth="1"/>
    <col min="2562" max="2567" width="13.75" style="1" customWidth="1"/>
    <col min="2568" max="2568" width="9.75" style="1" customWidth="1"/>
    <col min="2569" max="2816" width="10" style="1"/>
    <col min="2817" max="2817" width="22.75" style="1" customWidth="1"/>
    <col min="2818" max="2823" width="13.75" style="1" customWidth="1"/>
    <col min="2824" max="2824" width="9.75" style="1" customWidth="1"/>
    <col min="2825" max="3072" width="10" style="1"/>
    <col min="3073" max="3073" width="22.75" style="1" customWidth="1"/>
    <col min="3074" max="3079" width="13.75" style="1" customWidth="1"/>
    <col min="3080" max="3080" width="9.75" style="1" customWidth="1"/>
    <col min="3081" max="3328" width="10" style="1"/>
    <col min="3329" max="3329" width="22.75" style="1" customWidth="1"/>
    <col min="3330" max="3335" width="13.75" style="1" customWidth="1"/>
    <col min="3336" max="3336" width="9.75" style="1" customWidth="1"/>
    <col min="3337" max="3584" width="10" style="1"/>
    <col min="3585" max="3585" width="22.75" style="1" customWidth="1"/>
    <col min="3586" max="3591" width="13.75" style="1" customWidth="1"/>
    <col min="3592" max="3592" width="9.75" style="1" customWidth="1"/>
    <col min="3593" max="3840" width="10" style="1"/>
    <col min="3841" max="3841" width="22.75" style="1" customWidth="1"/>
    <col min="3842" max="3847" width="13.75" style="1" customWidth="1"/>
    <col min="3848" max="3848" width="9.75" style="1" customWidth="1"/>
    <col min="3849" max="4096" width="10" style="1"/>
    <col min="4097" max="4097" width="22.75" style="1" customWidth="1"/>
    <col min="4098" max="4103" width="13.75" style="1" customWidth="1"/>
    <col min="4104" max="4104" width="9.75" style="1" customWidth="1"/>
    <col min="4105" max="4352" width="10" style="1"/>
    <col min="4353" max="4353" width="22.75" style="1" customWidth="1"/>
    <col min="4354" max="4359" width="13.75" style="1" customWidth="1"/>
    <col min="4360" max="4360" width="9.75" style="1" customWidth="1"/>
    <col min="4361" max="4608" width="10" style="1"/>
    <col min="4609" max="4609" width="22.75" style="1" customWidth="1"/>
    <col min="4610" max="4615" width="13.75" style="1" customWidth="1"/>
    <col min="4616" max="4616" width="9.75" style="1" customWidth="1"/>
    <col min="4617" max="4864" width="10" style="1"/>
    <col min="4865" max="4865" width="22.75" style="1" customWidth="1"/>
    <col min="4866" max="4871" width="13.75" style="1" customWidth="1"/>
    <col min="4872" max="4872" width="9.75" style="1" customWidth="1"/>
    <col min="4873" max="5120" width="10" style="1"/>
    <col min="5121" max="5121" width="22.75" style="1" customWidth="1"/>
    <col min="5122" max="5127" width="13.75" style="1" customWidth="1"/>
    <col min="5128" max="5128" width="9.75" style="1" customWidth="1"/>
    <col min="5129" max="5376" width="10" style="1"/>
    <col min="5377" max="5377" width="22.75" style="1" customWidth="1"/>
    <col min="5378" max="5383" width="13.75" style="1" customWidth="1"/>
    <col min="5384" max="5384" width="9.75" style="1" customWidth="1"/>
    <col min="5385" max="5632" width="10" style="1"/>
    <col min="5633" max="5633" width="22.75" style="1" customWidth="1"/>
    <col min="5634" max="5639" width="13.75" style="1" customWidth="1"/>
    <col min="5640" max="5640" width="9.75" style="1" customWidth="1"/>
    <col min="5641" max="5888" width="10" style="1"/>
    <col min="5889" max="5889" width="22.75" style="1" customWidth="1"/>
    <col min="5890" max="5895" width="13.75" style="1" customWidth="1"/>
    <col min="5896" max="5896" width="9.75" style="1" customWidth="1"/>
    <col min="5897" max="6144" width="10" style="1"/>
    <col min="6145" max="6145" width="22.75" style="1" customWidth="1"/>
    <col min="6146" max="6151" width="13.75" style="1" customWidth="1"/>
    <col min="6152" max="6152" width="9.75" style="1" customWidth="1"/>
    <col min="6153" max="6400" width="10" style="1"/>
    <col min="6401" max="6401" width="22.75" style="1" customWidth="1"/>
    <col min="6402" max="6407" width="13.75" style="1" customWidth="1"/>
    <col min="6408" max="6408" width="9.75" style="1" customWidth="1"/>
    <col min="6409" max="6656" width="10" style="1"/>
    <col min="6657" max="6657" width="22.75" style="1" customWidth="1"/>
    <col min="6658" max="6663" width="13.75" style="1" customWidth="1"/>
    <col min="6664" max="6664" width="9.75" style="1" customWidth="1"/>
    <col min="6665" max="6912" width="10" style="1"/>
    <col min="6913" max="6913" width="22.75" style="1" customWidth="1"/>
    <col min="6914" max="6919" width="13.75" style="1" customWidth="1"/>
    <col min="6920" max="6920" width="9.75" style="1" customWidth="1"/>
    <col min="6921" max="7168" width="10" style="1"/>
    <col min="7169" max="7169" width="22.75" style="1" customWidth="1"/>
    <col min="7170" max="7175" width="13.75" style="1" customWidth="1"/>
    <col min="7176" max="7176" width="9.75" style="1" customWidth="1"/>
    <col min="7177" max="7424" width="10" style="1"/>
    <col min="7425" max="7425" width="22.75" style="1" customWidth="1"/>
    <col min="7426" max="7431" width="13.75" style="1" customWidth="1"/>
    <col min="7432" max="7432" width="9.75" style="1" customWidth="1"/>
    <col min="7433" max="7680" width="10" style="1"/>
    <col min="7681" max="7681" width="22.75" style="1" customWidth="1"/>
    <col min="7682" max="7687" width="13.75" style="1" customWidth="1"/>
    <col min="7688" max="7688" width="9.75" style="1" customWidth="1"/>
    <col min="7689" max="7936" width="10" style="1"/>
    <col min="7937" max="7937" width="22.75" style="1" customWidth="1"/>
    <col min="7938" max="7943" width="13.75" style="1" customWidth="1"/>
    <col min="7944" max="7944" width="9.75" style="1" customWidth="1"/>
    <col min="7945" max="8192" width="10" style="1"/>
    <col min="8193" max="8193" width="22.75" style="1" customWidth="1"/>
    <col min="8194" max="8199" width="13.75" style="1" customWidth="1"/>
    <col min="8200" max="8200" width="9.75" style="1" customWidth="1"/>
    <col min="8201" max="8448" width="10" style="1"/>
    <col min="8449" max="8449" width="22.75" style="1" customWidth="1"/>
    <col min="8450" max="8455" width="13.75" style="1" customWidth="1"/>
    <col min="8456" max="8456" width="9.75" style="1" customWidth="1"/>
    <col min="8457" max="8704" width="10" style="1"/>
    <col min="8705" max="8705" width="22.75" style="1" customWidth="1"/>
    <col min="8706" max="8711" width="13.75" style="1" customWidth="1"/>
    <col min="8712" max="8712" width="9.75" style="1" customWidth="1"/>
    <col min="8713" max="8960" width="10" style="1"/>
    <col min="8961" max="8961" width="22.75" style="1" customWidth="1"/>
    <col min="8962" max="8967" width="13.75" style="1" customWidth="1"/>
    <col min="8968" max="8968" width="9.75" style="1" customWidth="1"/>
    <col min="8969" max="9216" width="10" style="1"/>
    <col min="9217" max="9217" width="22.75" style="1" customWidth="1"/>
    <col min="9218" max="9223" width="13.75" style="1" customWidth="1"/>
    <col min="9224" max="9224" width="9.75" style="1" customWidth="1"/>
    <col min="9225" max="9472" width="10" style="1"/>
    <col min="9473" max="9473" width="22.75" style="1" customWidth="1"/>
    <col min="9474" max="9479" width="13.75" style="1" customWidth="1"/>
    <col min="9480" max="9480" width="9.75" style="1" customWidth="1"/>
    <col min="9481" max="9728" width="10" style="1"/>
    <col min="9729" max="9729" width="22.75" style="1" customWidth="1"/>
    <col min="9730" max="9735" width="13.75" style="1" customWidth="1"/>
    <col min="9736" max="9736" width="9.75" style="1" customWidth="1"/>
    <col min="9737" max="9984" width="10" style="1"/>
    <col min="9985" max="9985" width="22.75" style="1" customWidth="1"/>
    <col min="9986" max="9991" width="13.75" style="1" customWidth="1"/>
    <col min="9992" max="9992" width="9.75" style="1" customWidth="1"/>
    <col min="9993" max="10240" width="10" style="1"/>
    <col min="10241" max="10241" width="22.75" style="1" customWidth="1"/>
    <col min="10242" max="10247" width="13.75" style="1" customWidth="1"/>
    <col min="10248" max="10248" width="9.75" style="1" customWidth="1"/>
    <col min="10249" max="10496" width="10" style="1"/>
    <col min="10497" max="10497" width="22.75" style="1" customWidth="1"/>
    <col min="10498" max="10503" width="13.75" style="1" customWidth="1"/>
    <col min="10504" max="10504" width="9.75" style="1" customWidth="1"/>
    <col min="10505" max="10752" width="10" style="1"/>
    <col min="10753" max="10753" width="22.75" style="1" customWidth="1"/>
    <col min="10754" max="10759" width="13.75" style="1" customWidth="1"/>
    <col min="10760" max="10760" width="9.75" style="1" customWidth="1"/>
    <col min="10761" max="11008" width="10" style="1"/>
    <col min="11009" max="11009" width="22.75" style="1" customWidth="1"/>
    <col min="11010" max="11015" width="13.75" style="1" customWidth="1"/>
    <col min="11016" max="11016" width="9.75" style="1" customWidth="1"/>
    <col min="11017" max="11264" width="10" style="1"/>
    <col min="11265" max="11265" width="22.75" style="1" customWidth="1"/>
    <col min="11266" max="11271" width="13.75" style="1" customWidth="1"/>
    <col min="11272" max="11272" width="9.75" style="1" customWidth="1"/>
    <col min="11273" max="11520" width="10" style="1"/>
    <col min="11521" max="11521" width="22.75" style="1" customWidth="1"/>
    <col min="11522" max="11527" width="13.75" style="1" customWidth="1"/>
    <col min="11528" max="11528" width="9.75" style="1" customWidth="1"/>
    <col min="11529" max="11776" width="10" style="1"/>
    <col min="11777" max="11777" width="22.75" style="1" customWidth="1"/>
    <col min="11778" max="11783" width="13.75" style="1" customWidth="1"/>
    <col min="11784" max="11784" width="9.75" style="1" customWidth="1"/>
    <col min="11785" max="12032" width="10" style="1"/>
    <col min="12033" max="12033" width="22.75" style="1" customWidth="1"/>
    <col min="12034" max="12039" width="13.75" style="1" customWidth="1"/>
    <col min="12040" max="12040" width="9.75" style="1" customWidth="1"/>
    <col min="12041" max="12288" width="10" style="1"/>
    <col min="12289" max="12289" width="22.75" style="1" customWidth="1"/>
    <col min="12290" max="12295" width="13.75" style="1" customWidth="1"/>
    <col min="12296" max="12296" width="9.75" style="1" customWidth="1"/>
    <col min="12297" max="12544" width="10" style="1"/>
    <col min="12545" max="12545" width="22.75" style="1" customWidth="1"/>
    <col min="12546" max="12551" width="13.75" style="1" customWidth="1"/>
    <col min="12552" max="12552" width="9.75" style="1" customWidth="1"/>
    <col min="12553" max="12800" width="10" style="1"/>
    <col min="12801" max="12801" width="22.75" style="1" customWidth="1"/>
    <col min="12802" max="12807" width="13.75" style="1" customWidth="1"/>
    <col min="12808" max="12808" width="9.75" style="1" customWidth="1"/>
    <col min="12809" max="13056" width="10" style="1"/>
    <col min="13057" max="13057" width="22.75" style="1" customWidth="1"/>
    <col min="13058" max="13063" width="13.75" style="1" customWidth="1"/>
    <col min="13064" max="13064" width="9.75" style="1" customWidth="1"/>
    <col min="13065" max="13312" width="10" style="1"/>
    <col min="13313" max="13313" width="22.75" style="1" customWidth="1"/>
    <col min="13314" max="13319" width="13.75" style="1" customWidth="1"/>
    <col min="13320" max="13320" width="9.75" style="1" customWidth="1"/>
    <col min="13321" max="13568" width="10" style="1"/>
    <col min="13569" max="13569" width="22.75" style="1" customWidth="1"/>
    <col min="13570" max="13575" width="13.75" style="1" customWidth="1"/>
    <col min="13576" max="13576" width="9.75" style="1" customWidth="1"/>
    <col min="13577" max="13824" width="10" style="1"/>
    <col min="13825" max="13825" width="22.75" style="1" customWidth="1"/>
    <col min="13826" max="13831" width="13.75" style="1" customWidth="1"/>
    <col min="13832" max="13832" width="9.75" style="1" customWidth="1"/>
    <col min="13833" max="14080" width="10" style="1"/>
    <col min="14081" max="14081" width="22.75" style="1" customWidth="1"/>
    <col min="14082" max="14087" width="13.75" style="1" customWidth="1"/>
    <col min="14088" max="14088" width="9.75" style="1" customWidth="1"/>
    <col min="14089" max="14336" width="10" style="1"/>
    <col min="14337" max="14337" width="22.75" style="1" customWidth="1"/>
    <col min="14338" max="14343" width="13.75" style="1" customWidth="1"/>
    <col min="14344" max="14344" width="9.75" style="1" customWidth="1"/>
    <col min="14345" max="14592" width="10" style="1"/>
    <col min="14593" max="14593" width="22.75" style="1" customWidth="1"/>
    <col min="14594" max="14599" width="13.75" style="1" customWidth="1"/>
    <col min="14600" max="14600" width="9.75" style="1" customWidth="1"/>
    <col min="14601" max="14848" width="10" style="1"/>
    <col min="14849" max="14849" width="22.75" style="1" customWidth="1"/>
    <col min="14850" max="14855" width="13.75" style="1" customWidth="1"/>
    <col min="14856" max="14856" width="9.75" style="1" customWidth="1"/>
    <col min="14857" max="15104" width="10" style="1"/>
    <col min="15105" max="15105" width="22.75" style="1" customWidth="1"/>
    <col min="15106" max="15111" width="13.75" style="1" customWidth="1"/>
    <col min="15112" max="15112" width="9.75" style="1" customWidth="1"/>
    <col min="15113" max="15360" width="10" style="1"/>
    <col min="15361" max="15361" width="22.75" style="1" customWidth="1"/>
    <col min="15362" max="15367" width="13.75" style="1" customWidth="1"/>
    <col min="15368" max="15368" width="9.75" style="1" customWidth="1"/>
    <col min="15369" max="15616" width="10" style="1"/>
    <col min="15617" max="15617" width="22.75" style="1" customWidth="1"/>
    <col min="15618" max="15623" width="13.75" style="1" customWidth="1"/>
    <col min="15624" max="15624" width="9.75" style="1" customWidth="1"/>
    <col min="15625" max="15872" width="10" style="1"/>
    <col min="15873" max="15873" width="22.75" style="1" customWidth="1"/>
    <col min="15874" max="15879" width="13.75" style="1" customWidth="1"/>
    <col min="15880" max="15880" width="9.75" style="1" customWidth="1"/>
    <col min="15881" max="16128" width="10" style="1"/>
    <col min="16129" max="16129" width="22.75" style="1" customWidth="1"/>
    <col min="16130" max="16135" width="13.75" style="1" customWidth="1"/>
    <col min="16136" max="16136" width="9.75" style="1" customWidth="1"/>
    <col min="16137" max="16384" width="10" style="1"/>
  </cols>
  <sheetData>
    <row r="1" ht="19.5" customHeight="1" spans="1:1">
      <c r="A1" s="2" t="s">
        <v>804</v>
      </c>
    </row>
    <row r="2" ht="24" spans="1:7">
      <c r="A2" s="3" t="s">
        <v>49</v>
      </c>
      <c r="B2" s="3"/>
      <c r="C2" s="3"/>
      <c r="D2" s="3"/>
      <c r="E2" s="3"/>
      <c r="F2" s="3"/>
      <c r="G2" s="3"/>
    </row>
    <row r="3" ht="23.25" customHeight="1" spans="1:7">
      <c r="A3" s="10"/>
      <c r="B3" s="10"/>
      <c r="G3" s="4" t="s">
        <v>805</v>
      </c>
    </row>
    <row r="4" ht="32.25" customHeight="1" spans="1:7">
      <c r="A4" s="5" t="s">
        <v>731</v>
      </c>
      <c r="B4" s="5" t="s">
        <v>806</v>
      </c>
      <c r="C4" s="5"/>
      <c r="D4" s="5"/>
      <c r="E4" s="5" t="s">
        <v>807</v>
      </c>
      <c r="F4" s="5"/>
      <c r="G4" s="5"/>
    </row>
    <row r="5" ht="32.25" customHeight="1" spans="1:7">
      <c r="A5" s="5"/>
      <c r="B5" s="5" t="s">
        <v>591</v>
      </c>
      <c r="C5" s="5" t="s">
        <v>808</v>
      </c>
      <c r="D5" s="5" t="s">
        <v>809</v>
      </c>
      <c r="E5" s="5" t="s">
        <v>591</v>
      </c>
      <c r="F5" s="5" t="s">
        <v>808</v>
      </c>
      <c r="G5" s="5" t="s">
        <v>809</v>
      </c>
    </row>
    <row r="6" ht="35.25" customHeight="1" spans="1:7">
      <c r="A6" s="14" t="s">
        <v>810</v>
      </c>
      <c r="B6" s="12">
        <f>C6+D6</f>
        <v>98.31</v>
      </c>
      <c r="C6" s="12">
        <v>28.71</v>
      </c>
      <c r="D6" s="12">
        <v>69.6</v>
      </c>
      <c r="E6" s="12">
        <f>SUM(F6:G6)</f>
        <v>95.61</v>
      </c>
      <c r="F6" s="12">
        <v>26.87</v>
      </c>
      <c r="G6" s="12">
        <v>68.74</v>
      </c>
    </row>
    <row r="7" ht="35.25" customHeight="1" spans="1:7">
      <c r="A7" s="14" t="s">
        <v>811</v>
      </c>
      <c r="B7" s="12">
        <f>C7+D7</f>
        <v>98.31</v>
      </c>
      <c r="C7" s="12">
        <v>28.71</v>
      </c>
      <c r="D7" s="12">
        <v>69.6</v>
      </c>
      <c r="E7" s="12">
        <f>SUM(F7:G7)</f>
        <v>95.61</v>
      </c>
      <c r="F7" s="12">
        <v>26.87</v>
      </c>
      <c r="G7" s="12">
        <v>68.74</v>
      </c>
    </row>
    <row r="8" ht="35.25" customHeight="1" spans="1:7">
      <c r="A8" s="14" t="s">
        <v>812</v>
      </c>
      <c r="B8" s="12"/>
      <c r="C8" s="12"/>
      <c r="D8" s="12"/>
      <c r="E8" s="12"/>
      <c r="F8" s="12"/>
      <c r="G8" s="12"/>
    </row>
    <row r="9" ht="35.25" customHeight="1" spans="1:7">
      <c r="A9" s="11" t="s">
        <v>813</v>
      </c>
      <c r="B9" s="12"/>
      <c r="C9" s="12"/>
      <c r="D9" s="12"/>
      <c r="E9" s="12"/>
      <c r="F9" s="12"/>
      <c r="G9" s="12"/>
    </row>
    <row r="10" ht="35.25" customHeight="1" spans="1:7">
      <c r="A10" s="11" t="s">
        <v>814</v>
      </c>
      <c r="B10" s="12"/>
      <c r="C10" s="12"/>
      <c r="D10" s="12"/>
      <c r="E10" s="12"/>
      <c r="F10" s="12"/>
      <c r="G10" s="12"/>
    </row>
    <row r="11" ht="35.25" customHeight="1" spans="1:7">
      <c r="A11" s="15" t="s">
        <v>815</v>
      </c>
      <c r="B11" s="12"/>
      <c r="C11" s="12"/>
      <c r="D11" s="12"/>
      <c r="E11" s="12"/>
      <c r="F11" s="12"/>
      <c r="G11" s="12"/>
    </row>
    <row r="12" spans="1:7">
      <c r="A12" s="16"/>
      <c r="B12" s="16"/>
      <c r="C12" s="16"/>
      <c r="D12" s="16"/>
      <c r="E12" s="16"/>
      <c r="F12" s="16"/>
      <c r="G12" s="16"/>
    </row>
  </sheetData>
  <mergeCells count="5">
    <mergeCell ref="A2:G2"/>
    <mergeCell ref="B4:D4"/>
    <mergeCell ref="E4:G4"/>
    <mergeCell ref="A12:G12"/>
    <mergeCell ref="A4:A5"/>
  </mergeCells>
  <pageMargins left="0.7" right="0.7" top="0.75" bottom="0.75" header="0.3" footer="0.3"/>
  <pageSetup paperSize="9" scale="90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workbookViewId="0">
      <selection activeCell="B1" sqref="B1"/>
    </sheetView>
  </sheetViews>
  <sheetFormatPr defaultColWidth="10" defaultRowHeight="15.75" outlineLevelCol="2"/>
  <cols>
    <col min="1" max="1" width="46.125" style="1" customWidth="1"/>
    <col min="2" max="3" width="17.625" style="1" customWidth="1"/>
    <col min="4" max="256" width="10" style="1"/>
    <col min="257" max="257" width="51.125" style="1" customWidth="1"/>
    <col min="258" max="258" width="19.5" style="1" customWidth="1"/>
    <col min="259" max="259" width="16" style="1" customWidth="1"/>
    <col min="260" max="512" width="10" style="1"/>
    <col min="513" max="513" width="51.125" style="1" customWidth="1"/>
    <col min="514" max="514" width="19.5" style="1" customWidth="1"/>
    <col min="515" max="515" width="16" style="1" customWidth="1"/>
    <col min="516" max="768" width="10" style="1"/>
    <col min="769" max="769" width="51.125" style="1" customWidth="1"/>
    <col min="770" max="770" width="19.5" style="1" customWidth="1"/>
    <col min="771" max="771" width="16" style="1" customWidth="1"/>
    <col min="772" max="1024" width="10" style="1"/>
    <col min="1025" max="1025" width="51.125" style="1" customWidth="1"/>
    <col min="1026" max="1026" width="19.5" style="1" customWidth="1"/>
    <col min="1027" max="1027" width="16" style="1" customWidth="1"/>
    <col min="1028" max="1280" width="10" style="1"/>
    <col min="1281" max="1281" width="51.125" style="1" customWidth="1"/>
    <col min="1282" max="1282" width="19.5" style="1" customWidth="1"/>
    <col min="1283" max="1283" width="16" style="1" customWidth="1"/>
    <col min="1284" max="1536" width="10" style="1"/>
    <col min="1537" max="1537" width="51.125" style="1" customWidth="1"/>
    <col min="1538" max="1538" width="19.5" style="1" customWidth="1"/>
    <col min="1539" max="1539" width="16" style="1" customWidth="1"/>
    <col min="1540" max="1792" width="10" style="1"/>
    <col min="1793" max="1793" width="51.125" style="1" customWidth="1"/>
    <col min="1794" max="1794" width="19.5" style="1" customWidth="1"/>
    <col min="1795" max="1795" width="16" style="1" customWidth="1"/>
    <col min="1796" max="2048" width="10" style="1"/>
    <col min="2049" max="2049" width="51.125" style="1" customWidth="1"/>
    <col min="2050" max="2050" width="19.5" style="1" customWidth="1"/>
    <col min="2051" max="2051" width="16" style="1" customWidth="1"/>
    <col min="2052" max="2304" width="10" style="1"/>
    <col min="2305" max="2305" width="51.125" style="1" customWidth="1"/>
    <col min="2306" max="2306" width="19.5" style="1" customWidth="1"/>
    <col min="2307" max="2307" width="16" style="1" customWidth="1"/>
    <col min="2308" max="2560" width="10" style="1"/>
    <col min="2561" max="2561" width="51.125" style="1" customWidth="1"/>
    <col min="2562" max="2562" width="19.5" style="1" customWidth="1"/>
    <col min="2563" max="2563" width="16" style="1" customWidth="1"/>
    <col min="2564" max="2816" width="10" style="1"/>
    <col min="2817" max="2817" width="51.125" style="1" customWidth="1"/>
    <col min="2818" max="2818" width="19.5" style="1" customWidth="1"/>
    <col min="2819" max="2819" width="16" style="1" customWidth="1"/>
    <col min="2820" max="3072" width="10" style="1"/>
    <col min="3073" max="3073" width="51.125" style="1" customWidth="1"/>
    <col min="3074" max="3074" width="19.5" style="1" customWidth="1"/>
    <col min="3075" max="3075" width="16" style="1" customWidth="1"/>
    <col min="3076" max="3328" width="10" style="1"/>
    <col min="3329" max="3329" width="51.125" style="1" customWidth="1"/>
    <col min="3330" max="3330" width="19.5" style="1" customWidth="1"/>
    <col min="3331" max="3331" width="16" style="1" customWidth="1"/>
    <col min="3332" max="3584" width="10" style="1"/>
    <col min="3585" max="3585" width="51.125" style="1" customWidth="1"/>
    <col min="3586" max="3586" width="19.5" style="1" customWidth="1"/>
    <col min="3587" max="3587" width="16" style="1" customWidth="1"/>
    <col min="3588" max="3840" width="10" style="1"/>
    <col min="3841" max="3841" width="51.125" style="1" customWidth="1"/>
    <col min="3842" max="3842" width="19.5" style="1" customWidth="1"/>
    <col min="3843" max="3843" width="16" style="1" customWidth="1"/>
    <col min="3844" max="4096" width="10" style="1"/>
    <col min="4097" max="4097" width="51.125" style="1" customWidth="1"/>
    <col min="4098" max="4098" width="19.5" style="1" customWidth="1"/>
    <col min="4099" max="4099" width="16" style="1" customWidth="1"/>
    <col min="4100" max="4352" width="10" style="1"/>
    <col min="4353" max="4353" width="51.125" style="1" customWidth="1"/>
    <col min="4354" max="4354" width="19.5" style="1" customWidth="1"/>
    <col min="4355" max="4355" width="16" style="1" customWidth="1"/>
    <col min="4356" max="4608" width="10" style="1"/>
    <col min="4609" max="4609" width="51.125" style="1" customWidth="1"/>
    <col min="4610" max="4610" width="19.5" style="1" customWidth="1"/>
    <col min="4611" max="4611" width="16" style="1" customWidth="1"/>
    <col min="4612" max="4864" width="10" style="1"/>
    <col min="4865" max="4865" width="51.125" style="1" customWidth="1"/>
    <col min="4866" max="4866" width="19.5" style="1" customWidth="1"/>
    <col min="4867" max="4867" width="16" style="1" customWidth="1"/>
    <col min="4868" max="5120" width="10" style="1"/>
    <col min="5121" max="5121" width="51.125" style="1" customWidth="1"/>
    <col min="5122" max="5122" width="19.5" style="1" customWidth="1"/>
    <col min="5123" max="5123" width="16" style="1" customWidth="1"/>
    <col min="5124" max="5376" width="10" style="1"/>
    <col min="5377" max="5377" width="51.125" style="1" customWidth="1"/>
    <col min="5378" max="5378" width="19.5" style="1" customWidth="1"/>
    <col min="5379" max="5379" width="16" style="1" customWidth="1"/>
    <col min="5380" max="5632" width="10" style="1"/>
    <col min="5633" max="5633" width="51.125" style="1" customWidth="1"/>
    <col min="5634" max="5634" width="19.5" style="1" customWidth="1"/>
    <col min="5635" max="5635" width="16" style="1" customWidth="1"/>
    <col min="5636" max="5888" width="10" style="1"/>
    <col min="5889" max="5889" width="51.125" style="1" customWidth="1"/>
    <col min="5890" max="5890" width="19.5" style="1" customWidth="1"/>
    <col min="5891" max="5891" width="16" style="1" customWidth="1"/>
    <col min="5892" max="6144" width="10" style="1"/>
    <col min="6145" max="6145" width="51.125" style="1" customWidth="1"/>
    <col min="6146" max="6146" width="19.5" style="1" customWidth="1"/>
    <col min="6147" max="6147" width="16" style="1" customWidth="1"/>
    <col min="6148" max="6400" width="10" style="1"/>
    <col min="6401" max="6401" width="51.125" style="1" customWidth="1"/>
    <col min="6402" max="6402" width="19.5" style="1" customWidth="1"/>
    <col min="6403" max="6403" width="16" style="1" customWidth="1"/>
    <col min="6404" max="6656" width="10" style="1"/>
    <col min="6657" max="6657" width="51.125" style="1" customWidth="1"/>
    <col min="6658" max="6658" width="19.5" style="1" customWidth="1"/>
    <col min="6659" max="6659" width="16" style="1" customWidth="1"/>
    <col min="6660" max="6912" width="10" style="1"/>
    <col min="6913" max="6913" width="51.125" style="1" customWidth="1"/>
    <col min="6914" max="6914" width="19.5" style="1" customWidth="1"/>
    <col min="6915" max="6915" width="16" style="1" customWidth="1"/>
    <col min="6916" max="7168" width="10" style="1"/>
    <col min="7169" max="7169" width="51.125" style="1" customWidth="1"/>
    <col min="7170" max="7170" width="19.5" style="1" customWidth="1"/>
    <col min="7171" max="7171" width="16" style="1" customWidth="1"/>
    <col min="7172" max="7424" width="10" style="1"/>
    <col min="7425" max="7425" width="51.125" style="1" customWidth="1"/>
    <col min="7426" max="7426" width="19.5" style="1" customWidth="1"/>
    <col min="7427" max="7427" width="16" style="1" customWidth="1"/>
    <col min="7428" max="7680" width="10" style="1"/>
    <col min="7681" max="7681" width="51.125" style="1" customWidth="1"/>
    <col min="7682" max="7682" width="19.5" style="1" customWidth="1"/>
    <col min="7683" max="7683" width="16" style="1" customWidth="1"/>
    <col min="7684" max="7936" width="10" style="1"/>
    <col min="7937" max="7937" width="51.125" style="1" customWidth="1"/>
    <col min="7938" max="7938" width="19.5" style="1" customWidth="1"/>
    <col min="7939" max="7939" width="16" style="1" customWidth="1"/>
    <col min="7940" max="8192" width="10" style="1"/>
    <col min="8193" max="8193" width="51.125" style="1" customWidth="1"/>
    <col min="8194" max="8194" width="19.5" style="1" customWidth="1"/>
    <col min="8195" max="8195" width="16" style="1" customWidth="1"/>
    <col min="8196" max="8448" width="10" style="1"/>
    <col min="8449" max="8449" width="51.125" style="1" customWidth="1"/>
    <col min="8450" max="8450" width="19.5" style="1" customWidth="1"/>
    <col min="8451" max="8451" width="16" style="1" customWidth="1"/>
    <col min="8452" max="8704" width="10" style="1"/>
    <col min="8705" max="8705" width="51.125" style="1" customWidth="1"/>
    <col min="8706" max="8706" width="19.5" style="1" customWidth="1"/>
    <col min="8707" max="8707" width="16" style="1" customWidth="1"/>
    <col min="8708" max="8960" width="10" style="1"/>
    <col min="8961" max="8961" width="51.125" style="1" customWidth="1"/>
    <col min="8962" max="8962" width="19.5" style="1" customWidth="1"/>
    <col min="8963" max="8963" width="16" style="1" customWidth="1"/>
    <col min="8964" max="9216" width="10" style="1"/>
    <col min="9217" max="9217" width="51.125" style="1" customWidth="1"/>
    <col min="9218" max="9218" width="19.5" style="1" customWidth="1"/>
    <col min="9219" max="9219" width="16" style="1" customWidth="1"/>
    <col min="9220" max="9472" width="10" style="1"/>
    <col min="9473" max="9473" width="51.125" style="1" customWidth="1"/>
    <col min="9474" max="9474" width="19.5" style="1" customWidth="1"/>
    <col min="9475" max="9475" width="16" style="1" customWidth="1"/>
    <col min="9476" max="9728" width="10" style="1"/>
    <col min="9729" max="9729" width="51.125" style="1" customWidth="1"/>
    <col min="9730" max="9730" width="19.5" style="1" customWidth="1"/>
    <col min="9731" max="9731" width="16" style="1" customWidth="1"/>
    <col min="9732" max="9984" width="10" style="1"/>
    <col min="9985" max="9985" width="51.125" style="1" customWidth="1"/>
    <col min="9986" max="9986" width="19.5" style="1" customWidth="1"/>
    <col min="9987" max="9987" width="16" style="1" customWidth="1"/>
    <col min="9988" max="10240" width="10" style="1"/>
    <col min="10241" max="10241" width="51.125" style="1" customWidth="1"/>
    <col min="10242" max="10242" width="19.5" style="1" customWidth="1"/>
    <col min="10243" max="10243" width="16" style="1" customWidth="1"/>
    <col min="10244" max="10496" width="10" style="1"/>
    <col min="10497" max="10497" width="51.125" style="1" customWidth="1"/>
    <col min="10498" max="10498" width="19.5" style="1" customWidth="1"/>
    <col min="10499" max="10499" width="16" style="1" customWidth="1"/>
    <col min="10500" max="10752" width="10" style="1"/>
    <col min="10753" max="10753" width="51.125" style="1" customWidth="1"/>
    <col min="10754" max="10754" width="19.5" style="1" customWidth="1"/>
    <col min="10755" max="10755" width="16" style="1" customWidth="1"/>
    <col min="10756" max="11008" width="10" style="1"/>
    <col min="11009" max="11009" width="51.125" style="1" customWidth="1"/>
    <col min="11010" max="11010" width="19.5" style="1" customWidth="1"/>
    <col min="11011" max="11011" width="16" style="1" customWidth="1"/>
    <col min="11012" max="11264" width="10" style="1"/>
    <col min="11265" max="11265" width="51.125" style="1" customWidth="1"/>
    <col min="11266" max="11266" width="19.5" style="1" customWidth="1"/>
    <col min="11267" max="11267" width="16" style="1" customWidth="1"/>
    <col min="11268" max="11520" width="10" style="1"/>
    <col min="11521" max="11521" width="51.125" style="1" customWidth="1"/>
    <col min="11522" max="11522" width="19.5" style="1" customWidth="1"/>
    <col min="11523" max="11523" width="16" style="1" customWidth="1"/>
    <col min="11524" max="11776" width="10" style="1"/>
    <col min="11777" max="11777" width="51.125" style="1" customWidth="1"/>
    <col min="11778" max="11778" width="19.5" style="1" customWidth="1"/>
    <col min="11779" max="11779" width="16" style="1" customWidth="1"/>
    <col min="11780" max="12032" width="10" style="1"/>
    <col min="12033" max="12033" width="51.125" style="1" customWidth="1"/>
    <col min="12034" max="12034" width="19.5" style="1" customWidth="1"/>
    <col min="12035" max="12035" width="16" style="1" customWidth="1"/>
    <col min="12036" max="12288" width="10" style="1"/>
    <col min="12289" max="12289" width="51.125" style="1" customWidth="1"/>
    <col min="12290" max="12290" width="19.5" style="1" customWidth="1"/>
    <col min="12291" max="12291" width="16" style="1" customWidth="1"/>
    <col min="12292" max="12544" width="10" style="1"/>
    <col min="12545" max="12545" width="51.125" style="1" customWidth="1"/>
    <col min="12546" max="12546" width="19.5" style="1" customWidth="1"/>
    <col min="12547" max="12547" width="16" style="1" customWidth="1"/>
    <col min="12548" max="12800" width="10" style="1"/>
    <col min="12801" max="12801" width="51.125" style="1" customWidth="1"/>
    <col min="12802" max="12802" width="19.5" style="1" customWidth="1"/>
    <col min="12803" max="12803" width="16" style="1" customWidth="1"/>
    <col min="12804" max="13056" width="10" style="1"/>
    <col min="13057" max="13057" width="51.125" style="1" customWidth="1"/>
    <col min="13058" max="13058" width="19.5" style="1" customWidth="1"/>
    <col min="13059" max="13059" width="16" style="1" customWidth="1"/>
    <col min="13060" max="13312" width="10" style="1"/>
    <col min="13313" max="13313" width="51.125" style="1" customWidth="1"/>
    <col min="13314" max="13314" width="19.5" style="1" customWidth="1"/>
    <col min="13315" max="13315" width="16" style="1" customWidth="1"/>
    <col min="13316" max="13568" width="10" style="1"/>
    <col min="13569" max="13569" width="51.125" style="1" customWidth="1"/>
    <col min="13570" max="13570" width="19.5" style="1" customWidth="1"/>
    <col min="13571" max="13571" width="16" style="1" customWidth="1"/>
    <col min="13572" max="13824" width="10" style="1"/>
    <col min="13825" max="13825" width="51.125" style="1" customWidth="1"/>
    <col min="13826" max="13826" width="19.5" style="1" customWidth="1"/>
    <col min="13827" max="13827" width="16" style="1" customWidth="1"/>
    <col min="13828" max="14080" width="10" style="1"/>
    <col min="14081" max="14081" width="51.125" style="1" customWidth="1"/>
    <col min="14082" max="14082" width="19.5" style="1" customWidth="1"/>
    <col min="14083" max="14083" width="16" style="1" customWidth="1"/>
    <col min="14084" max="14336" width="10" style="1"/>
    <col min="14337" max="14337" width="51.125" style="1" customWidth="1"/>
    <col min="14338" max="14338" width="19.5" style="1" customWidth="1"/>
    <col min="14339" max="14339" width="16" style="1" customWidth="1"/>
    <col min="14340" max="14592" width="10" style="1"/>
    <col min="14593" max="14593" width="51.125" style="1" customWidth="1"/>
    <col min="14594" max="14594" width="19.5" style="1" customWidth="1"/>
    <col min="14595" max="14595" width="16" style="1" customWidth="1"/>
    <col min="14596" max="14848" width="10" style="1"/>
    <col min="14849" max="14849" width="51.125" style="1" customWidth="1"/>
    <col min="14850" max="14850" width="19.5" style="1" customWidth="1"/>
    <col min="14851" max="14851" width="16" style="1" customWidth="1"/>
    <col min="14852" max="15104" width="10" style="1"/>
    <col min="15105" max="15105" width="51.125" style="1" customWidth="1"/>
    <col min="15106" max="15106" width="19.5" style="1" customWidth="1"/>
    <col min="15107" max="15107" width="16" style="1" customWidth="1"/>
    <col min="15108" max="15360" width="10" style="1"/>
    <col min="15361" max="15361" width="51.125" style="1" customWidth="1"/>
    <col min="15362" max="15362" width="19.5" style="1" customWidth="1"/>
    <col min="15363" max="15363" width="16" style="1" customWidth="1"/>
    <col min="15364" max="15616" width="10" style="1"/>
    <col min="15617" max="15617" width="51.125" style="1" customWidth="1"/>
    <col min="15618" max="15618" width="19.5" style="1" customWidth="1"/>
    <col min="15619" max="15619" width="16" style="1" customWidth="1"/>
    <col min="15620" max="15872" width="10" style="1"/>
    <col min="15873" max="15873" width="51.125" style="1" customWidth="1"/>
    <col min="15874" max="15874" width="19.5" style="1" customWidth="1"/>
    <col min="15875" max="15875" width="16" style="1" customWidth="1"/>
    <col min="15876" max="16128" width="10" style="1"/>
    <col min="16129" max="16129" width="51.125" style="1" customWidth="1"/>
    <col min="16130" max="16130" width="19.5" style="1" customWidth="1"/>
    <col min="16131" max="16131" width="16" style="1" customWidth="1"/>
    <col min="16132" max="16384" width="10" style="1"/>
  </cols>
  <sheetData>
    <row r="1" ht="17.25" customHeight="1" spans="1:1">
      <c r="A1" s="2" t="s">
        <v>816</v>
      </c>
    </row>
    <row r="2" ht="28.7" customHeight="1" spans="1:3">
      <c r="A2" s="9" t="s">
        <v>51</v>
      </c>
      <c r="B2" s="9"/>
      <c r="C2" s="9"/>
    </row>
    <row r="3" ht="22.5" customHeight="1" spans="1:3">
      <c r="A3" s="10"/>
      <c r="B3" s="4"/>
      <c r="C3" s="4" t="s">
        <v>805</v>
      </c>
    </row>
    <row r="4" ht="33.75" customHeight="1" spans="1:3">
      <c r="A4" s="5" t="s">
        <v>523</v>
      </c>
      <c r="B4" s="5" t="s">
        <v>817</v>
      </c>
      <c r="C4" s="5" t="s">
        <v>818</v>
      </c>
    </row>
    <row r="5" ht="33.75" customHeight="1" spans="1:3">
      <c r="A5" s="11" t="s">
        <v>819</v>
      </c>
      <c r="B5" s="12">
        <v>25</v>
      </c>
      <c r="C5" s="12">
        <v>25</v>
      </c>
    </row>
    <row r="6" ht="33.75" customHeight="1" spans="1:3">
      <c r="A6" s="11" t="s">
        <v>820</v>
      </c>
      <c r="B6" s="12">
        <v>4.27</v>
      </c>
      <c r="C6" s="12">
        <v>4.27</v>
      </c>
    </row>
    <row r="7" ht="33.75" customHeight="1" spans="1:3">
      <c r="A7" s="11" t="s">
        <v>821</v>
      </c>
      <c r="B7" s="12">
        <v>2.41</v>
      </c>
      <c r="C7" s="12">
        <v>2.41</v>
      </c>
    </row>
    <row r="8" ht="33.75" customHeight="1" spans="1:3">
      <c r="A8" s="11" t="s">
        <v>822</v>
      </c>
      <c r="B8" s="12">
        <f>B5+B6-B7</f>
        <v>26.86</v>
      </c>
      <c r="C8" s="12">
        <f>C5+C6-C7</f>
        <v>26.86</v>
      </c>
    </row>
    <row r="9" ht="33.75" customHeight="1" spans="1:3">
      <c r="A9" s="11" t="s">
        <v>823</v>
      </c>
      <c r="B9" s="12">
        <v>28.71</v>
      </c>
      <c r="C9" s="12">
        <v>28.71</v>
      </c>
    </row>
    <row r="10" ht="33.75" customHeight="1" spans="1:3">
      <c r="A10" s="11" t="s">
        <v>824</v>
      </c>
      <c r="B10" s="12">
        <v>29.52</v>
      </c>
      <c r="C10" s="12">
        <v>29.52</v>
      </c>
    </row>
  </sheetData>
  <mergeCells count="1">
    <mergeCell ref="A2:C2"/>
  </mergeCells>
  <pageMargins left="0.7" right="0.7" top="0.75" bottom="0.75" header="0.3" footer="0.3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workbookViewId="0">
      <selection activeCell="B1" sqref="B1"/>
    </sheetView>
  </sheetViews>
  <sheetFormatPr defaultColWidth="10" defaultRowHeight="15.75" outlineLevelCol="2"/>
  <cols>
    <col min="1" max="1" width="46.125" style="1" customWidth="1"/>
    <col min="2" max="3" width="17.625" style="1" customWidth="1"/>
    <col min="4" max="256" width="10" style="1"/>
    <col min="257" max="257" width="51.125" style="1" customWidth="1"/>
    <col min="258" max="258" width="21.75" style="1" customWidth="1"/>
    <col min="259" max="259" width="9.75" style="1" customWidth="1"/>
    <col min="260" max="512" width="10" style="1"/>
    <col min="513" max="513" width="51.125" style="1" customWidth="1"/>
    <col min="514" max="514" width="21.75" style="1" customWidth="1"/>
    <col min="515" max="515" width="9.75" style="1" customWidth="1"/>
    <col min="516" max="768" width="10" style="1"/>
    <col min="769" max="769" width="51.125" style="1" customWidth="1"/>
    <col min="770" max="770" width="21.75" style="1" customWidth="1"/>
    <col min="771" max="771" width="9.75" style="1" customWidth="1"/>
    <col min="772" max="1024" width="10" style="1"/>
    <col min="1025" max="1025" width="51.125" style="1" customWidth="1"/>
    <col min="1026" max="1026" width="21.75" style="1" customWidth="1"/>
    <col min="1027" max="1027" width="9.75" style="1" customWidth="1"/>
    <col min="1028" max="1280" width="10" style="1"/>
    <col min="1281" max="1281" width="51.125" style="1" customWidth="1"/>
    <col min="1282" max="1282" width="21.75" style="1" customWidth="1"/>
    <col min="1283" max="1283" width="9.75" style="1" customWidth="1"/>
    <col min="1284" max="1536" width="10" style="1"/>
    <col min="1537" max="1537" width="51.125" style="1" customWidth="1"/>
    <col min="1538" max="1538" width="21.75" style="1" customWidth="1"/>
    <col min="1539" max="1539" width="9.75" style="1" customWidth="1"/>
    <col min="1540" max="1792" width="10" style="1"/>
    <col min="1793" max="1793" width="51.125" style="1" customWidth="1"/>
    <col min="1794" max="1794" width="21.75" style="1" customWidth="1"/>
    <col min="1795" max="1795" width="9.75" style="1" customWidth="1"/>
    <col min="1796" max="2048" width="10" style="1"/>
    <col min="2049" max="2049" width="51.125" style="1" customWidth="1"/>
    <col min="2050" max="2050" width="21.75" style="1" customWidth="1"/>
    <col min="2051" max="2051" width="9.75" style="1" customWidth="1"/>
    <col min="2052" max="2304" width="10" style="1"/>
    <col min="2305" max="2305" width="51.125" style="1" customWidth="1"/>
    <col min="2306" max="2306" width="21.75" style="1" customWidth="1"/>
    <col min="2307" max="2307" width="9.75" style="1" customWidth="1"/>
    <col min="2308" max="2560" width="10" style="1"/>
    <col min="2561" max="2561" width="51.125" style="1" customWidth="1"/>
    <col min="2562" max="2562" width="21.75" style="1" customWidth="1"/>
    <col min="2563" max="2563" width="9.75" style="1" customWidth="1"/>
    <col min="2564" max="2816" width="10" style="1"/>
    <col min="2817" max="2817" width="51.125" style="1" customWidth="1"/>
    <col min="2818" max="2818" width="21.75" style="1" customWidth="1"/>
    <col min="2819" max="2819" width="9.75" style="1" customWidth="1"/>
    <col min="2820" max="3072" width="10" style="1"/>
    <col min="3073" max="3073" width="51.125" style="1" customWidth="1"/>
    <col min="3074" max="3074" width="21.75" style="1" customWidth="1"/>
    <col min="3075" max="3075" width="9.75" style="1" customWidth="1"/>
    <col min="3076" max="3328" width="10" style="1"/>
    <col min="3329" max="3329" width="51.125" style="1" customWidth="1"/>
    <col min="3330" max="3330" width="21.75" style="1" customWidth="1"/>
    <col min="3331" max="3331" width="9.75" style="1" customWidth="1"/>
    <col min="3332" max="3584" width="10" style="1"/>
    <col min="3585" max="3585" width="51.125" style="1" customWidth="1"/>
    <col min="3586" max="3586" width="21.75" style="1" customWidth="1"/>
    <col min="3587" max="3587" width="9.75" style="1" customWidth="1"/>
    <col min="3588" max="3840" width="10" style="1"/>
    <col min="3841" max="3841" width="51.125" style="1" customWidth="1"/>
    <col min="3842" max="3842" width="21.75" style="1" customWidth="1"/>
    <col min="3843" max="3843" width="9.75" style="1" customWidth="1"/>
    <col min="3844" max="4096" width="10" style="1"/>
    <col min="4097" max="4097" width="51.125" style="1" customWidth="1"/>
    <col min="4098" max="4098" width="21.75" style="1" customWidth="1"/>
    <col min="4099" max="4099" width="9.75" style="1" customWidth="1"/>
    <col min="4100" max="4352" width="10" style="1"/>
    <col min="4353" max="4353" width="51.125" style="1" customWidth="1"/>
    <col min="4354" max="4354" width="21.75" style="1" customWidth="1"/>
    <col min="4355" max="4355" width="9.75" style="1" customWidth="1"/>
    <col min="4356" max="4608" width="10" style="1"/>
    <col min="4609" max="4609" width="51.125" style="1" customWidth="1"/>
    <col min="4610" max="4610" width="21.75" style="1" customWidth="1"/>
    <col min="4611" max="4611" width="9.75" style="1" customWidth="1"/>
    <col min="4612" max="4864" width="10" style="1"/>
    <col min="4865" max="4865" width="51.125" style="1" customWidth="1"/>
    <col min="4866" max="4866" width="21.75" style="1" customWidth="1"/>
    <col min="4867" max="4867" width="9.75" style="1" customWidth="1"/>
    <col min="4868" max="5120" width="10" style="1"/>
    <col min="5121" max="5121" width="51.125" style="1" customWidth="1"/>
    <col min="5122" max="5122" width="21.75" style="1" customWidth="1"/>
    <col min="5123" max="5123" width="9.75" style="1" customWidth="1"/>
    <col min="5124" max="5376" width="10" style="1"/>
    <col min="5377" max="5377" width="51.125" style="1" customWidth="1"/>
    <col min="5378" max="5378" width="21.75" style="1" customWidth="1"/>
    <col min="5379" max="5379" width="9.75" style="1" customWidth="1"/>
    <col min="5380" max="5632" width="10" style="1"/>
    <col min="5633" max="5633" width="51.125" style="1" customWidth="1"/>
    <col min="5634" max="5634" width="21.75" style="1" customWidth="1"/>
    <col min="5635" max="5635" width="9.75" style="1" customWidth="1"/>
    <col min="5636" max="5888" width="10" style="1"/>
    <col min="5889" max="5889" width="51.125" style="1" customWidth="1"/>
    <col min="5890" max="5890" width="21.75" style="1" customWidth="1"/>
    <col min="5891" max="5891" width="9.75" style="1" customWidth="1"/>
    <col min="5892" max="6144" width="10" style="1"/>
    <col min="6145" max="6145" width="51.125" style="1" customWidth="1"/>
    <col min="6146" max="6146" width="21.75" style="1" customWidth="1"/>
    <col min="6147" max="6147" width="9.75" style="1" customWidth="1"/>
    <col min="6148" max="6400" width="10" style="1"/>
    <col min="6401" max="6401" width="51.125" style="1" customWidth="1"/>
    <col min="6402" max="6402" width="21.75" style="1" customWidth="1"/>
    <col min="6403" max="6403" width="9.75" style="1" customWidth="1"/>
    <col min="6404" max="6656" width="10" style="1"/>
    <col min="6657" max="6657" width="51.125" style="1" customWidth="1"/>
    <col min="6658" max="6658" width="21.75" style="1" customWidth="1"/>
    <col min="6659" max="6659" width="9.75" style="1" customWidth="1"/>
    <col min="6660" max="6912" width="10" style="1"/>
    <col min="6913" max="6913" width="51.125" style="1" customWidth="1"/>
    <col min="6914" max="6914" width="21.75" style="1" customWidth="1"/>
    <col min="6915" max="6915" width="9.75" style="1" customWidth="1"/>
    <col min="6916" max="7168" width="10" style="1"/>
    <col min="7169" max="7169" width="51.125" style="1" customWidth="1"/>
    <col min="7170" max="7170" width="21.75" style="1" customWidth="1"/>
    <col min="7171" max="7171" width="9.75" style="1" customWidth="1"/>
    <col min="7172" max="7424" width="10" style="1"/>
    <col min="7425" max="7425" width="51.125" style="1" customWidth="1"/>
    <col min="7426" max="7426" width="21.75" style="1" customWidth="1"/>
    <col min="7427" max="7427" width="9.75" style="1" customWidth="1"/>
    <col min="7428" max="7680" width="10" style="1"/>
    <col min="7681" max="7681" width="51.125" style="1" customWidth="1"/>
    <col min="7682" max="7682" width="21.75" style="1" customWidth="1"/>
    <col min="7683" max="7683" width="9.75" style="1" customWidth="1"/>
    <col min="7684" max="7936" width="10" style="1"/>
    <col min="7937" max="7937" width="51.125" style="1" customWidth="1"/>
    <col min="7938" max="7938" width="21.75" style="1" customWidth="1"/>
    <col min="7939" max="7939" width="9.75" style="1" customWidth="1"/>
    <col min="7940" max="8192" width="10" style="1"/>
    <col min="8193" max="8193" width="51.125" style="1" customWidth="1"/>
    <col min="8194" max="8194" width="21.75" style="1" customWidth="1"/>
    <col min="8195" max="8195" width="9.75" style="1" customWidth="1"/>
    <col min="8196" max="8448" width="10" style="1"/>
    <col min="8449" max="8449" width="51.125" style="1" customWidth="1"/>
    <col min="8450" max="8450" width="21.75" style="1" customWidth="1"/>
    <col min="8451" max="8451" width="9.75" style="1" customWidth="1"/>
    <col min="8452" max="8704" width="10" style="1"/>
    <col min="8705" max="8705" width="51.125" style="1" customWidth="1"/>
    <col min="8706" max="8706" width="21.75" style="1" customWidth="1"/>
    <col min="8707" max="8707" width="9.75" style="1" customWidth="1"/>
    <col min="8708" max="8960" width="10" style="1"/>
    <col min="8961" max="8961" width="51.125" style="1" customWidth="1"/>
    <col min="8962" max="8962" width="21.75" style="1" customWidth="1"/>
    <col min="8963" max="8963" width="9.75" style="1" customWidth="1"/>
    <col min="8964" max="9216" width="10" style="1"/>
    <col min="9217" max="9217" width="51.125" style="1" customWidth="1"/>
    <col min="9218" max="9218" width="21.75" style="1" customWidth="1"/>
    <col min="9219" max="9219" width="9.75" style="1" customWidth="1"/>
    <col min="9220" max="9472" width="10" style="1"/>
    <col min="9473" max="9473" width="51.125" style="1" customWidth="1"/>
    <col min="9474" max="9474" width="21.75" style="1" customWidth="1"/>
    <col min="9475" max="9475" width="9.75" style="1" customWidth="1"/>
    <col min="9476" max="9728" width="10" style="1"/>
    <col min="9729" max="9729" width="51.125" style="1" customWidth="1"/>
    <col min="9730" max="9730" width="21.75" style="1" customWidth="1"/>
    <col min="9731" max="9731" width="9.75" style="1" customWidth="1"/>
    <col min="9732" max="9984" width="10" style="1"/>
    <col min="9985" max="9985" width="51.125" style="1" customWidth="1"/>
    <col min="9986" max="9986" width="21.75" style="1" customWidth="1"/>
    <col min="9987" max="9987" width="9.75" style="1" customWidth="1"/>
    <col min="9988" max="10240" width="10" style="1"/>
    <col min="10241" max="10241" width="51.125" style="1" customWidth="1"/>
    <col min="10242" max="10242" width="21.75" style="1" customWidth="1"/>
    <col min="10243" max="10243" width="9.75" style="1" customWidth="1"/>
    <col min="10244" max="10496" width="10" style="1"/>
    <col min="10497" max="10497" width="51.125" style="1" customWidth="1"/>
    <col min="10498" max="10498" width="21.75" style="1" customWidth="1"/>
    <col min="10499" max="10499" width="9.75" style="1" customWidth="1"/>
    <col min="10500" max="10752" width="10" style="1"/>
    <col min="10753" max="10753" width="51.125" style="1" customWidth="1"/>
    <col min="10754" max="10754" width="21.75" style="1" customWidth="1"/>
    <col min="10755" max="10755" width="9.75" style="1" customWidth="1"/>
    <col min="10756" max="11008" width="10" style="1"/>
    <col min="11009" max="11009" width="51.125" style="1" customWidth="1"/>
    <col min="11010" max="11010" width="21.75" style="1" customWidth="1"/>
    <col min="11011" max="11011" width="9.75" style="1" customWidth="1"/>
    <col min="11012" max="11264" width="10" style="1"/>
    <col min="11265" max="11265" width="51.125" style="1" customWidth="1"/>
    <col min="11266" max="11266" width="21.75" style="1" customWidth="1"/>
    <col min="11267" max="11267" width="9.75" style="1" customWidth="1"/>
    <col min="11268" max="11520" width="10" style="1"/>
    <col min="11521" max="11521" width="51.125" style="1" customWidth="1"/>
    <col min="11522" max="11522" width="21.75" style="1" customWidth="1"/>
    <col min="11523" max="11523" width="9.75" style="1" customWidth="1"/>
    <col min="11524" max="11776" width="10" style="1"/>
    <col min="11777" max="11777" width="51.125" style="1" customWidth="1"/>
    <col min="11778" max="11778" width="21.75" style="1" customWidth="1"/>
    <col min="11779" max="11779" width="9.75" style="1" customWidth="1"/>
    <col min="11780" max="12032" width="10" style="1"/>
    <col min="12033" max="12033" width="51.125" style="1" customWidth="1"/>
    <col min="12034" max="12034" width="21.75" style="1" customWidth="1"/>
    <col min="12035" max="12035" width="9.75" style="1" customWidth="1"/>
    <col min="12036" max="12288" width="10" style="1"/>
    <col min="12289" max="12289" width="51.125" style="1" customWidth="1"/>
    <col min="12290" max="12290" width="21.75" style="1" customWidth="1"/>
    <col min="12291" max="12291" width="9.75" style="1" customWidth="1"/>
    <col min="12292" max="12544" width="10" style="1"/>
    <col min="12545" max="12545" width="51.125" style="1" customWidth="1"/>
    <col min="12546" max="12546" width="21.75" style="1" customWidth="1"/>
    <col min="12547" max="12547" width="9.75" style="1" customWidth="1"/>
    <col min="12548" max="12800" width="10" style="1"/>
    <col min="12801" max="12801" width="51.125" style="1" customWidth="1"/>
    <col min="12802" max="12802" width="21.75" style="1" customWidth="1"/>
    <col min="12803" max="12803" width="9.75" style="1" customWidth="1"/>
    <col min="12804" max="13056" width="10" style="1"/>
    <col min="13057" max="13057" width="51.125" style="1" customWidth="1"/>
    <col min="13058" max="13058" width="21.75" style="1" customWidth="1"/>
    <col min="13059" max="13059" width="9.75" style="1" customWidth="1"/>
    <col min="13060" max="13312" width="10" style="1"/>
    <col min="13313" max="13313" width="51.125" style="1" customWidth="1"/>
    <col min="13314" max="13314" width="21.75" style="1" customWidth="1"/>
    <col min="13315" max="13315" width="9.75" style="1" customWidth="1"/>
    <col min="13316" max="13568" width="10" style="1"/>
    <col min="13569" max="13569" width="51.125" style="1" customWidth="1"/>
    <col min="13570" max="13570" width="21.75" style="1" customWidth="1"/>
    <col min="13571" max="13571" width="9.75" style="1" customWidth="1"/>
    <col min="13572" max="13824" width="10" style="1"/>
    <col min="13825" max="13825" width="51.125" style="1" customWidth="1"/>
    <col min="13826" max="13826" width="21.75" style="1" customWidth="1"/>
    <col min="13827" max="13827" width="9.75" style="1" customWidth="1"/>
    <col min="13828" max="14080" width="10" style="1"/>
    <col min="14081" max="14081" width="51.125" style="1" customWidth="1"/>
    <col min="14082" max="14082" width="21.75" style="1" customWidth="1"/>
    <col min="14083" max="14083" width="9.75" style="1" customWidth="1"/>
    <col min="14084" max="14336" width="10" style="1"/>
    <col min="14337" max="14337" width="51.125" style="1" customWidth="1"/>
    <col min="14338" max="14338" width="21.75" style="1" customWidth="1"/>
    <col min="14339" max="14339" width="9.75" style="1" customWidth="1"/>
    <col min="14340" max="14592" width="10" style="1"/>
    <col min="14593" max="14593" width="51.125" style="1" customWidth="1"/>
    <col min="14594" max="14594" width="21.75" style="1" customWidth="1"/>
    <col min="14595" max="14595" width="9.75" style="1" customWidth="1"/>
    <col min="14596" max="14848" width="10" style="1"/>
    <col min="14849" max="14849" width="51.125" style="1" customWidth="1"/>
    <col min="14850" max="14850" width="21.75" style="1" customWidth="1"/>
    <col min="14851" max="14851" width="9.75" style="1" customWidth="1"/>
    <col min="14852" max="15104" width="10" style="1"/>
    <col min="15105" max="15105" width="51.125" style="1" customWidth="1"/>
    <col min="15106" max="15106" width="21.75" style="1" customWidth="1"/>
    <col min="15107" max="15107" width="9.75" style="1" customWidth="1"/>
    <col min="15108" max="15360" width="10" style="1"/>
    <col min="15361" max="15361" width="51.125" style="1" customWidth="1"/>
    <col min="15362" max="15362" width="21.75" style="1" customWidth="1"/>
    <col min="15363" max="15363" width="9.75" style="1" customWidth="1"/>
    <col min="15364" max="15616" width="10" style="1"/>
    <col min="15617" max="15617" width="51.125" style="1" customWidth="1"/>
    <col min="15618" max="15618" width="21.75" style="1" customWidth="1"/>
    <col min="15619" max="15619" width="9.75" style="1" customWidth="1"/>
    <col min="15620" max="15872" width="10" style="1"/>
    <col min="15873" max="15873" width="51.125" style="1" customWidth="1"/>
    <col min="15874" max="15874" width="21.75" style="1" customWidth="1"/>
    <col min="15875" max="15875" width="9.75" style="1" customWidth="1"/>
    <col min="15876" max="16128" width="10" style="1"/>
    <col min="16129" max="16129" width="51.125" style="1" customWidth="1"/>
    <col min="16130" max="16130" width="21.75" style="1" customWidth="1"/>
    <col min="16131" max="16131" width="9.75" style="1" customWidth="1"/>
    <col min="16132" max="16384" width="10" style="1"/>
  </cols>
  <sheetData>
    <row r="1" ht="20.25" customHeight="1" spans="1:1">
      <c r="A1" s="2" t="s">
        <v>825</v>
      </c>
    </row>
    <row r="2" ht="28.7" customHeight="1" spans="1:3">
      <c r="A2" s="9" t="s">
        <v>53</v>
      </c>
      <c r="B2" s="9"/>
      <c r="C2" s="9"/>
    </row>
    <row r="3" ht="20.25" customHeight="1" spans="1:3">
      <c r="A3" s="10"/>
      <c r="B3" s="4"/>
      <c r="C3" s="4" t="s">
        <v>805</v>
      </c>
    </row>
    <row r="4" ht="33.75" customHeight="1" spans="1:3">
      <c r="A4" s="5" t="s">
        <v>523</v>
      </c>
      <c r="B4" s="5" t="s">
        <v>817</v>
      </c>
      <c r="C4" s="5" t="s">
        <v>818</v>
      </c>
    </row>
    <row r="5" ht="33.75" customHeight="1" spans="1:3">
      <c r="A5" s="11" t="s">
        <v>826</v>
      </c>
      <c r="B5" s="12">
        <v>63</v>
      </c>
      <c r="C5" s="12">
        <v>63</v>
      </c>
    </row>
    <row r="6" ht="33.75" customHeight="1" spans="1:3">
      <c r="A6" s="11" t="s">
        <v>827</v>
      </c>
      <c r="B6" s="12">
        <v>8.04</v>
      </c>
      <c r="C6" s="12">
        <v>8.04</v>
      </c>
    </row>
    <row r="7" ht="33.75" customHeight="1" spans="1:3">
      <c r="A7" s="11" t="s">
        <v>828</v>
      </c>
      <c r="B7" s="12">
        <v>2.3</v>
      </c>
      <c r="C7" s="12">
        <v>2.3</v>
      </c>
    </row>
    <row r="8" ht="33.75" customHeight="1" spans="1:3">
      <c r="A8" s="11" t="s">
        <v>829</v>
      </c>
      <c r="B8" s="12">
        <f>B5+B6-B7</f>
        <v>68.74</v>
      </c>
      <c r="C8" s="12">
        <v>68.74</v>
      </c>
    </row>
    <row r="9" ht="33.75" customHeight="1" spans="1:3">
      <c r="A9" s="11" t="s">
        <v>830</v>
      </c>
      <c r="B9" s="12">
        <v>69.6</v>
      </c>
      <c r="C9" s="12">
        <v>69.6</v>
      </c>
    </row>
    <row r="10" ht="33.75" customHeight="1" spans="1:3">
      <c r="A10" s="11" t="s">
        <v>831</v>
      </c>
      <c r="B10" s="12">
        <v>85.62</v>
      </c>
      <c r="C10" s="12">
        <v>85.62</v>
      </c>
    </row>
  </sheetData>
  <mergeCells count="1">
    <mergeCell ref="A2:C2"/>
  </mergeCells>
  <pageMargins left="0.7" right="0.7" top="0.75" bottom="0.75" header="0.3" footer="0.3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6"/>
  <sheetViews>
    <sheetView workbookViewId="0">
      <pane xSplit="1" ySplit="4" topLeftCell="B5" activePane="bottomRight" state="frozen"/>
      <selection/>
      <selection pane="topRight"/>
      <selection pane="bottomLeft"/>
      <selection pane="bottomRight" activeCell="B1" sqref="B1"/>
    </sheetView>
  </sheetViews>
  <sheetFormatPr defaultColWidth="10" defaultRowHeight="15.75" outlineLevelCol="2"/>
  <cols>
    <col min="1" max="1" width="34.875" style="1" customWidth="1"/>
    <col min="2" max="3" width="21.125" style="1" customWidth="1"/>
    <col min="4" max="4" width="9.75" style="1" customWidth="1"/>
    <col min="5" max="256" width="10" style="1"/>
    <col min="257" max="257" width="31.125" style="1" customWidth="1"/>
    <col min="258" max="258" width="20.5" style="1" customWidth="1"/>
    <col min="259" max="259" width="25" style="1" customWidth="1"/>
    <col min="260" max="260" width="9.75" style="1" customWidth="1"/>
    <col min="261" max="512" width="10" style="1"/>
    <col min="513" max="513" width="31.125" style="1" customWidth="1"/>
    <col min="514" max="514" width="20.5" style="1" customWidth="1"/>
    <col min="515" max="515" width="25" style="1" customWidth="1"/>
    <col min="516" max="516" width="9.75" style="1" customWidth="1"/>
    <col min="517" max="768" width="10" style="1"/>
    <col min="769" max="769" width="31.125" style="1" customWidth="1"/>
    <col min="770" max="770" width="20.5" style="1" customWidth="1"/>
    <col min="771" max="771" width="25" style="1" customWidth="1"/>
    <col min="772" max="772" width="9.75" style="1" customWidth="1"/>
    <col min="773" max="1024" width="10" style="1"/>
    <col min="1025" max="1025" width="31.125" style="1" customWidth="1"/>
    <col min="1026" max="1026" width="20.5" style="1" customWidth="1"/>
    <col min="1027" max="1027" width="25" style="1" customWidth="1"/>
    <col min="1028" max="1028" width="9.75" style="1" customWidth="1"/>
    <col min="1029" max="1280" width="10" style="1"/>
    <col min="1281" max="1281" width="31.125" style="1" customWidth="1"/>
    <col min="1282" max="1282" width="20.5" style="1" customWidth="1"/>
    <col min="1283" max="1283" width="25" style="1" customWidth="1"/>
    <col min="1284" max="1284" width="9.75" style="1" customWidth="1"/>
    <col min="1285" max="1536" width="10" style="1"/>
    <col min="1537" max="1537" width="31.125" style="1" customWidth="1"/>
    <col min="1538" max="1538" width="20.5" style="1" customWidth="1"/>
    <col min="1539" max="1539" width="25" style="1" customWidth="1"/>
    <col min="1540" max="1540" width="9.75" style="1" customWidth="1"/>
    <col min="1541" max="1792" width="10" style="1"/>
    <col min="1793" max="1793" width="31.125" style="1" customWidth="1"/>
    <col min="1794" max="1794" width="20.5" style="1" customWidth="1"/>
    <col min="1795" max="1795" width="25" style="1" customWidth="1"/>
    <col min="1796" max="1796" width="9.75" style="1" customWidth="1"/>
    <col min="1797" max="2048" width="10" style="1"/>
    <col min="2049" max="2049" width="31.125" style="1" customWidth="1"/>
    <col min="2050" max="2050" width="20.5" style="1" customWidth="1"/>
    <col min="2051" max="2051" width="25" style="1" customWidth="1"/>
    <col min="2052" max="2052" width="9.75" style="1" customWidth="1"/>
    <col min="2053" max="2304" width="10" style="1"/>
    <col min="2305" max="2305" width="31.125" style="1" customWidth="1"/>
    <col min="2306" max="2306" width="20.5" style="1" customWidth="1"/>
    <col min="2307" max="2307" width="25" style="1" customWidth="1"/>
    <col min="2308" max="2308" width="9.75" style="1" customWidth="1"/>
    <col min="2309" max="2560" width="10" style="1"/>
    <col min="2561" max="2561" width="31.125" style="1" customWidth="1"/>
    <col min="2562" max="2562" width="20.5" style="1" customWidth="1"/>
    <col min="2563" max="2563" width="25" style="1" customWidth="1"/>
    <col min="2564" max="2564" width="9.75" style="1" customWidth="1"/>
    <col min="2565" max="2816" width="10" style="1"/>
    <col min="2817" max="2817" width="31.125" style="1" customWidth="1"/>
    <col min="2818" max="2818" width="20.5" style="1" customWidth="1"/>
    <col min="2819" max="2819" width="25" style="1" customWidth="1"/>
    <col min="2820" max="2820" width="9.75" style="1" customWidth="1"/>
    <col min="2821" max="3072" width="10" style="1"/>
    <col min="3073" max="3073" width="31.125" style="1" customWidth="1"/>
    <col min="3074" max="3074" width="20.5" style="1" customWidth="1"/>
    <col min="3075" max="3075" width="25" style="1" customWidth="1"/>
    <col min="3076" max="3076" width="9.75" style="1" customWidth="1"/>
    <col min="3077" max="3328" width="10" style="1"/>
    <col min="3329" max="3329" width="31.125" style="1" customWidth="1"/>
    <col min="3330" max="3330" width="20.5" style="1" customWidth="1"/>
    <col min="3331" max="3331" width="25" style="1" customWidth="1"/>
    <col min="3332" max="3332" width="9.75" style="1" customWidth="1"/>
    <col min="3333" max="3584" width="10" style="1"/>
    <col min="3585" max="3585" width="31.125" style="1" customWidth="1"/>
    <col min="3586" max="3586" width="20.5" style="1" customWidth="1"/>
    <col min="3587" max="3587" width="25" style="1" customWidth="1"/>
    <col min="3588" max="3588" width="9.75" style="1" customWidth="1"/>
    <col min="3589" max="3840" width="10" style="1"/>
    <col min="3841" max="3841" width="31.125" style="1" customWidth="1"/>
    <col min="3842" max="3842" width="20.5" style="1" customWidth="1"/>
    <col min="3843" max="3843" width="25" style="1" customWidth="1"/>
    <col min="3844" max="3844" width="9.75" style="1" customWidth="1"/>
    <col min="3845" max="4096" width="10" style="1"/>
    <col min="4097" max="4097" width="31.125" style="1" customWidth="1"/>
    <col min="4098" max="4098" width="20.5" style="1" customWidth="1"/>
    <col min="4099" max="4099" width="25" style="1" customWidth="1"/>
    <col min="4100" max="4100" width="9.75" style="1" customWidth="1"/>
    <col min="4101" max="4352" width="10" style="1"/>
    <col min="4353" max="4353" width="31.125" style="1" customWidth="1"/>
    <col min="4354" max="4354" width="20.5" style="1" customWidth="1"/>
    <col min="4355" max="4355" width="25" style="1" customWidth="1"/>
    <col min="4356" max="4356" width="9.75" style="1" customWidth="1"/>
    <col min="4357" max="4608" width="10" style="1"/>
    <col min="4609" max="4609" width="31.125" style="1" customWidth="1"/>
    <col min="4610" max="4610" width="20.5" style="1" customWidth="1"/>
    <col min="4611" max="4611" width="25" style="1" customWidth="1"/>
    <col min="4612" max="4612" width="9.75" style="1" customWidth="1"/>
    <col min="4613" max="4864" width="10" style="1"/>
    <col min="4865" max="4865" width="31.125" style="1" customWidth="1"/>
    <col min="4866" max="4866" width="20.5" style="1" customWidth="1"/>
    <col min="4867" max="4867" width="25" style="1" customWidth="1"/>
    <col min="4868" max="4868" width="9.75" style="1" customWidth="1"/>
    <col min="4869" max="5120" width="10" style="1"/>
    <col min="5121" max="5121" width="31.125" style="1" customWidth="1"/>
    <col min="5122" max="5122" width="20.5" style="1" customWidth="1"/>
    <col min="5123" max="5123" width="25" style="1" customWidth="1"/>
    <col min="5124" max="5124" width="9.75" style="1" customWidth="1"/>
    <col min="5125" max="5376" width="10" style="1"/>
    <col min="5377" max="5377" width="31.125" style="1" customWidth="1"/>
    <col min="5378" max="5378" width="20.5" style="1" customWidth="1"/>
    <col min="5379" max="5379" width="25" style="1" customWidth="1"/>
    <col min="5380" max="5380" width="9.75" style="1" customWidth="1"/>
    <col min="5381" max="5632" width="10" style="1"/>
    <col min="5633" max="5633" width="31.125" style="1" customWidth="1"/>
    <col min="5634" max="5634" width="20.5" style="1" customWidth="1"/>
    <col min="5635" max="5635" width="25" style="1" customWidth="1"/>
    <col min="5636" max="5636" width="9.75" style="1" customWidth="1"/>
    <col min="5637" max="5888" width="10" style="1"/>
    <col min="5889" max="5889" width="31.125" style="1" customWidth="1"/>
    <col min="5890" max="5890" width="20.5" style="1" customWidth="1"/>
    <col min="5891" max="5891" width="25" style="1" customWidth="1"/>
    <col min="5892" max="5892" width="9.75" style="1" customWidth="1"/>
    <col min="5893" max="6144" width="10" style="1"/>
    <col min="6145" max="6145" width="31.125" style="1" customWidth="1"/>
    <col min="6146" max="6146" width="20.5" style="1" customWidth="1"/>
    <col min="6147" max="6147" width="25" style="1" customWidth="1"/>
    <col min="6148" max="6148" width="9.75" style="1" customWidth="1"/>
    <col min="6149" max="6400" width="10" style="1"/>
    <col min="6401" max="6401" width="31.125" style="1" customWidth="1"/>
    <col min="6402" max="6402" width="20.5" style="1" customWidth="1"/>
    <col min="6403" max="6403" width="25" style="1" customWidth="1"/>
    <col min="6404" max="6404" width="9.75" style="1" customWidth="1"/>
    <col min="6405" max="6656" width="10" style="1"/>
    <col min="6657" max="6657" width="31.125" style="1" customWidth="1"/>
    <col min="6658" max="6658" width="20.5" style="1" customWidth="1"/>
    <col min="6659" max="6659" width="25" style="1" customWidth="1"/>
    <col min="6660" max="6660" width="9.75" style="1" customWidth="1"/>
    <col min="6661" max="6912" width="10" style="1"/>
    <col min="6913" max="6913" width="31.125" style="1" customWidth="1"/>
    <col min="6914" max="6914" width="20.5" style="1" customWidth="1"/>
    <col min="6915" max="6915" width="25" style="1" customWidth="1"/>
    <col min="6916" max="6916" width="9.75" style="1" customWidth="1"/>
    <col min="6917" max="7168" width="10" style="1"/>
    <col min="7169" max="7169" width="31.125" style="1" customWidth="1"/>
    <col min="7170" max="7170" width="20.5" style="1" customWidth="1"/>
    <col min="7171" max="7171" width="25" style="1" customWidth="1"/>
    <col min="7172" max="7172" width="9.75" style="1" customWidth="1"/>
    <col min="7173" max="7424" width="10" style="1"/>
    <col min="7425" max="7425" width="31.125" style="1" customWidth="1"/>
    <col min="7426" max="7426" width="20.5" style="1" customWidth="1"/>
    <col min="7427" max="7427" width="25" style="1" customWidth="1"/>
    <col min="7428" max="7428" width="9.75" style="1" customWidth="1"/>
    <col min="7429" max="7680" width="10" style="1"/>
    <col min="7681" max="7681" width="31.125" style="1" customWidth="1"/>
    <col min="7682" max="7682" width="20.5" style="1" customWidth="1"/>
    <col min="7683" max="7683" width="25" style="1" customWidth="1"/>
    <col min="7684" max="7684" width="9.75" style="1" customWidth="1"/>
    <col min="7685" max="7936" width="10" style="1"/>
    <col min="7937" max="7937" width="31.125" style="1" customWidth="1"/>
    <col min="7938" max="7938" width="20.5" style="1" customWidth="1"/>
    <col min="7939" max="7939" width="25" style="1" customWidth="1"/>
    <col min="7940" max="7940" width="9.75" style="1" customWidth="1"/>
    <col min="7941" max="8192" width="10" style="1"/>
    <col min="8193" max="8193" width="31.125" style="1" customWidth="1"/>
    <col min="8194" max="8194" width="20.5" style="1" customWidth="1"/>
    <col min="8195" max="8195" width="25" style="1" customWidth="1"/>
    <col min="8196" max="8196" width="9.75" style="1" customWidth="1"/>
    <col min="8197" max="8448" width="10" style="1"/>
    <col min="8449" max="8449" width="31.125" style="1" customWidth="1"/>
    <col min="8450" max="8450" width="20.5" style="1" customWidth="1"/>
    <col min="8451" max="8451" width="25" style="1" customWidth="1"/>
    <col min="8452" max="8452" width="9.75" style="1" customWidth="1"/>
    <col min="8453" max="8704" width="10" style="1"/>
    <col min="8705" max="8705" width="31.125" style="1" customWidth="1"/>
    <col min="8706" max="8706" width="20.5" style="1" customWidth="1"/>
    <col min="8707" max="8707" width="25" style="1" customWidth="1"/>
    <col min="8708" max="8708" width="9.75" style="1" customWidth="1"/>
    <col min="8709" max="8960" width="10" style="1"/>
    <col min="8961" max="8961" width="31.125" style="1" customWidth="1"/>
    <col min="8962" max="8962" width="20.5" style="1" customWidth="1"/>
    <col min="8963" max="8963" width="25" style="1" customWidth="1"/>
    <col min="8964" max="8964" width="9.75" style="1" customWidth="1"/>
    <col min="8965" max="9216" width="10" style="1"/>
    <col min="9217" max="9217" width="31.125" style="1" customWidth="1"/>
    <col min="9218" max="9218" width="20.5" style="1" customWidth="1"/>
    <col min="9219" max="9219" width="25" style="1" customWidth="1"/>
    <col min="9220" max="9220" width="9.75" style="1" customWidth="1"/>
    <col min="9221" max="9472" width="10" style="1"/>
    <col min="9473" max="9473" width="31.125" style="1" customWidth="1"/>
    <col min="9474" max="9474" width="20.5" style="1" customWidth="1"/>
    <col min="9475" max="9475" width="25" style="1" customWidth="1"/>
    <col min="9476" max="9476" width="9.75" style="1" customWidth="1"/>
    <col min="9477" max="9728" width="10" style="1"/>
    <col min="9729" max="9729" width="31.125" style="1" customWidth="1"/>
    <col min="9730" max="9730" width="20.5" style="1" customWidth="1"/>
    <col min="9731" max="9731" width="25" style="1" customWidth="1"/>
    <col min="9732" max="9732" width="9.75" style="1" customWidth="1"/>
    <col min="9733" max="9984" width="10" style="1"/>
    <col min="9985" max="9985" width="31.125" style="1" customWidth="1"/>
    <col min="9986" max="9986" width="20.5" style="1" customWidth="1"/>
    <col min="9987" max="9987" width="25" style="1" customWidth="1"/>
    <col min="9988" max="9988" width="9.75" style="1" customWidth="1"/>
    <col min="9989" max="10240" width="10" style="1"/>
    <col min="10241" max="10241" width="31.125" style="1" customWidth="1"/>
    <col min="10242" max="10242" width="20.5" style="1" customWidth="1"/>
    <col min="10243" max="10243" width="25" style="1" customWidth="1"/>
    <col min="10244" max="10244" width="9.75" style="1" customWidth="1"/>
    <col min="10245" max="10496" width="10" style="1"/>
    <col min="10497" max="10497" width="31.125" style="1" customWidth="1"/>
    <col min="10498" max="10498" width="20.5" style="1" customWidth="1"/>
    <col min="10499" max="10499" width="25" style="1" customWidth="1"/>
    <col min="10500" max="10500" width="9.75" style="1" customWidth="1"/>
    <col min="10501" max="10752" width="10" style="1"/>
    <col min="10753" max="10753" width="31.125" style="1" customWidth="1"/>
    <col min="10754" max="10754" width="20.5" style="1" customWidth="1"/>
    <col min="10755" max="10755" width="25" style="1" customWidth="1"/>
    <col min="10756" max="10756" width="9.75" style="1" customWidth="1"/>
    <col min="10757" max="11008" width="10" style="1"/>
    <col min="11009" max="11009" width="31.125" style="1" customWidth="1"/>
    <col min="11010" max="11010" width="20.5" style="1" customWidth="1"/>
    <col min="11011" max="11011" width="25" style="1" customWidth="1"/>
    <col min="11012" max="11012" width="9.75" style="1" customWidth="1"/>
    <col min="11013" max="11264" width="10" style="1"/>
    <col min="11265" max="11265" width="31.125" style="1" customWidth="1"/>
    <col min="11266" max="11266" width="20.5" style="1" customWidth="1"/>
    <col min="11267" max="11267" width="25" style="1" customWidth="1"/>
    <col min="11268" max="11268" width="9.75" style="1" customWidth="1"/>
    <col min="11269" max="11520" width="10" style="1"/>
    <col min="11521" max="11521" width="31.125" style="1" customWidth="1"/>
    <col min="11522" max="11522" width="20.5" style="1" customWidth="1"/>
    <col min="11523" max="11523" width="25" style="1" customWidth="1"/>
    <col min="11524" max="11524" width="9.75" style="1" customWidth="1"/>
    <col min="11525" max="11776" width="10" style="1"/>
    <col min="11777" max="11777" width="31.125" style="1" customWidth="1"/>
    <col min="11778" max="11778" width="20.5" style="1" customWidth="1"/>
    <col min="11779" max="11779" width="25" style="1" customWidth="1"/>
    <col min="11780" max="11780" width="9.75" style="1" customWidth="1"/>
    <col min="11781" max="12032" width="10" style="1"/>
    <col min="12033" max="12033" width="31.125" style="1" customWidth="1"/>
    <col min="12034" max="12034" width="20.5" style="1" customWidth="1"/>
    <col min="12035" max="12035" width="25" style="1" customWidth="1"/>
    <col min="12036" max="12036" width="9.75" style="1" customWidth="1"/>
    <col min="12037" max="12288" width="10" style="1"/>
    <col min="12289" max="12289" width="31.125" style="1" customWidth="1"/>
    <col min="12290" max="12290" width="20.5" style="1" customWidth="1"/>
    <col min="12291" max="12291" width="25" style="1" customWidth="1"/>
    <col min="12292" max="12292" width="9.75" style="1" customWidth="1"/>
    <col min="12293" max="12544" width="10" style="1"/>
    <col min="12545" max="12545" width="31.125" style="1" customWidth="1"/>
    <col min="12546" max="12546" width="20.5" style="1" customWidth="1"/>
    <col min="12547" max="12547" width="25" style="1" customWidth="1"/>
    <col min="12548" max="12548" width="9.75" style="1" customWidth="1"/>
    <col min="12549" max="12800" width="10" style="1"/>
    <col min="12801" max="12801" width="31.125" style="1" customWidth="1"/>
    <col min="12802" max="12802" width="20.5" style="1" customWidth="1"/>
    <col min="12803" max="12803" width="25" style="1" customWidth="1"/>
    <col min="12804" max="12804" width="9.75" style="1" customWidth="1"/>
    <col min="12805" max="13056" width="10" style="1"/>
    <col min="13057" max="13057" width="31.125" style="1" customWidth="1"/>
    <col min="13058" max="13058" width="20.5" style="1" customWidth="1"/>
    <col min="13059" max="13059" width="25" style="1" customWidth="1"/>
    <col min="13060" max="13060" width="9.75" style="1" customWidth="1"/>
    <col min="13061" max="13312" width="10" style="1"/>
    <col min="13313" max="13313" width="31.125" style="1" customWidth="1"/>
    <col min="13314" max="13314" width="20.5" style="1" customWidth="1"/>
    <col min="13315" max="13315" width="25" style="1" customWidth="1"/>
    <col min="13316" max="13316" width="9.75" style="1" customWidth="1"/>
    <col min="13317" max="13568" width="10" style="1"/>
    <col min="13569" max="13569" width="31.125" style="1" customWidth="1"/>
    <col min="13570" max="13570" width="20.5" style="1" customWidth="1"/>
    <col min="13571" max="13571" width="25" style="1" customWidth="1"/>
    <col min="13572" max="13572" width="9.75" style="1" customWidth="1"/>
    <col min="13573" max="13824" width="10" style="1"/>
    <col min="13825" max="13825" width="31.125" style="1" customWidth="1"/>
    <col min="13826" max="13826" width="20.5" style="1" customWidth="1"/>
    <col min="13827" max="13827" width="25" style="1" customWidth="1"/>
    <col min="13828" max="13828" width="9.75" style="1" customWidth="1"/>
    <col min="13829" max="14080" width="10" style="1"/>
    <col min="14081" max="14081" width="31.125" style="1" customWidth="1"/>
    <col min="14082" max="14082" width="20.5" style="1" customWidth="1"/>
    <col min="14083" max="14083" width="25" style="1" customWidth="1"/>
    <col min="14084" max="14084" width="9.75" style="1" customWidth="1"/>
    <col min="14085" max="14336" width="10" style="1"/>
    <col min="14337" max="14337" width="31.125" style="1" customWidth="1"/>
    <col min="14338" max="14338" width="20.5" style="1" customWidth="1"/>
    <col min="14339" max="14339" width="25" style="1" customWidth="1"/>
    <col min="14340" max="14340" width="9.75" style="1" customWidth="1"/>
    <col min="14341" max="14592" width="10" style="1"/>
    <col min="14593" max="14593" width="31.125" style="1" customWidth="1"/>
    <col min="14594" max="14594" width="20.5" style="1" customWidth="1"/>
    <col min="14595" max="14595" width="25" style="1" customWidth="1"/>
    <col min="14596" max="14596" width="9.75" style="1" customWidth="1"/>
    <col min="14597" max="14848" width="10" style="1"/>
    <col min="14849" max="14849" width="31.125" style="1" customWidth="1"/>
    <col min="14850" max="14850" width="20.5" style="1" customWidth="1"/>
    <col min="14851" max="14851" width="25" style="1" customWidth="1"/>
    <col min="14852" max="14852" width="9.75" style="1" customWidth="1"/>
    <col min="14853" max="15104" width="10" style="1"/>
    <col min="15105" max="15105" width="31.125" style="1" customWidth="1"/>
    <col min="15106" max="15106" width="20.5" style="1" customWidth="1"/>
    <col min="15107" max="15107" width="25" style="1" customWidth="1"/>
    <col min="15108" max="15108" width="9.75" style="1" customWidth="1"/>
    <col min="15109" max="15360" width="10" style="1"/>
    <col min="15361" max="15361" width="31.125" style="1" customWidth="1"/>
    <col min="15362" max="15362" width="20.5" style="1" customWidth="1"/>
    <col min="15363" max="15363" width="25" style="1" customWidth="1"/>
    <col min="15364" max="15364" width="9.75" style="1" customWidth="1"/>
    <col min="15365" max="15616" width="10" style="1"/>
    <col min="15617" max="15617" width="31.125" style="1" customWidth="1"/>
    <col min="15618" max="15618" width="20.5" style="1" customWidth="1"/>
    <col min="15619" max="15619" width="25" style="1" customWidth="1"/>
    <col min="15620" max="15620" width="9.75" style="1" customWidth="1"/>
    <col min="15621" max="15872" width="10" style="1"/>
    <col min="15873" max="15873" width="31.125" style="1" customWidth="1"/>
    <col min="15874" max="15874" width="20.5" style="1" customWidth="1"/>
    <col min="15875" max="15875" width="25" style="1" customWidth="1"/>
    <col min="15876" max="15876" width="9.75" style="1" customWidth="1"/>
    <col min="15877" max="16128" width="10" style="1"/>
    <col min="16129" max="16129" width="31.125" style="1" customWidth="1"/>
    <col min="16130" max="16130" width="20.5" style="1" customWidth="1"/>
    <col min="16131" max="16131" width="25" style="1" customWidth="1"/>
    <col min="16132" max="16132" width="9.75" style="1" customWidth="1"/>
    <col min="16133" max="16384" width="10" style="1"/>
  </cols>
  <sheetData>
    <row r="1" ht="25.5" customHeight="1" spans="1:1">
      <c r="A1" s="2" t="s">
        <v>832</v>
      </c>
    </row>
    <row r="2" ht="39" customHeight="1" spans="1:3">
      <c r="A2" s="3" t="s">
        <v>55</v>
      </c>
      <c r="B2" s="3"/>
      <c r="C2" s="3"/>
    </row>
    <row r="3" ht="24" customHeight="1" spans="3:3">
      <c r="C3" s="4" t="s">
        <v>805</v>
      </c>
    </row>
    <row r="4" ht="22.5" customHeight="1" spans="1:3">
      <c r="A4" s="5" t="s">
        <v>523</v>
      </c>
      <c r="B4" s="5" t="s">
        <v>817</v>
      </c>
      <c r="C4" s="5" t="s">
        <v>818</v>
      </c>
    </row>
    <row r="5" ht="22.5" customHeight="1" spans="1:3">
      <c r="A5" s="6" t="s">
        <v>833</v>
      </c>
      <c r="B5" s="7">
        <f>B6+B8</f>
        <v>12.31</v>
      </c>
      <c r="C5" s="7">
        <v>12.31</v>
      </c>
    </row>
    <row r="6" ht="22.5" customHeight="1" spans="1:3">
      <c r="A6" s="8" t="s">
        <v>834</v>
      </c>
      <c r="B6" s="7">
        <v>4.27</v>
      </c>
      <c r="C6" s="7">
        <v>4.27</v>
      </c>
    </row>
    <row r="7" ht="22.5" customHeight="1" spans="1:3">
      <c r="A7" s="8" t="s">
        <v>835</v>
      </c>
      <c r="B7" s="7">
        <v>2.16</v>
      </c>
      <c r="C7" s="7">
        <v>2.16</v>
      </c>
    </row>
    <row r="8" ht="22.5" customHeight="1" spans="1:3">
      <c r="A8" s="8" t="s">
        <v>836</v>
      </c>
      <c r="B8" s="7">
        <v>8.04</v>
      </c>
      <c r="C8" s="7">
        <v>8.04</v>
      </c>
    </row>
    <row r="9" ht="22.5" customHeight="1" spans="1:3">
      <c r="A9" s="8" t="s">
        <v>835</v>
      </c>
      <c r="B9" s="7">
        <v>2.07</v>
      </c>
      <c r="C9" s="7">
        <v>2.07</v>
      </c>
    </row>
    <row r="10" ht="22.5" customHeight="1" spans="1:3">
      <c r="A10" s="6" t="s">
        <v>837</v>
      </c>
      <c r="B10" s="7">
        <f>B11+B12</f>
        <v>4.71</v>
      </c>
      <c r="C10" s="7">
        <v>4.71</v>
      </c>
    </row>
    <row r="11" ht="22.5" customHeight="1" spans="1:3">
      <c r="A11" s="8" t="s">
        <v>834</v>
      </c>
      <c r="B11" s="7">
        <v>2.41</v>
      </c>
      <c r="C11" s="7">
        <v>2.41</v>
      </c>
    </row>
    <row r="12" ht="22.5" customHeight="1" spans="1:3">
      <c r="A12" s="8" t="s">
        <v>836</v>
      </c>
      <c r="B12" s="7">
        <v>2.3</v>
      </c>
      <c r="C12" s="7">
        <v>2.3</v>
      </c>
    </row>
    <row r="13" ht="22.5" customHeight="1" spans="1:3">
      <c r="A13" s="6" t="s">
        <v>838</v>
      </c>
      <c r="B13" s="7">
        <f>B14+B15</f>
        <v>2.96</v>
      </c>
      <c r="C13" s="7">
        <v>2.96</v>
      </c>
    </row>
    <row r="14" ht="22.5" customHeight="1" spans="1:3">
      <c r="A14" s="8" t="s">
        <v>834</v>
      </c>
      <c r="B14" s="7">
        <v>0.85</v>
      </c>
      <c r="C14" s="7">
        <v>0.85</v>
      </c>
    </row>
    <row r="15" ht="22.5" customHeight="1" spans="1:3">
      <c r="A15" s="8" t="s">
        <v>836</v>
      </c>
      <c r="B15" s="7">
        <v>2.11</v>
      </c>
      <c r="C15" s="7">
        <v>2.11</v>
      </c>
    </row>
    <row r="16" ht="22.5" customHeight="1" spans="1:3">
      <c r="A16" s="6" t="s">
        <v>839</v>
      </c>
      <c r="B16" s="7">
        <f>B17+B20</f>
        <v>3.5</v>
      </c>
      <c r="C16" s="7">
        <v>3.5</v>
      </c>
    </row>
    <row r="17" ht="22.5" customHeight="1" spans="1:3">
      <c r="A17" s="8" t="s">
        <v>834</v>
      </c>
      <c r="B17" s="7">
        <v>1.97</v>
      </c>
      <c r="C17" s="7">
        <v>1.97</v>
      </c>
    </row>
    <row r="18" ht="22.5" customHeight="1" spans="1:3">
      <c r="A18" s="8" t="s">
        <v>835</v>
      </c>
      <c r="B18" s="7">
        <v>1.7</v>
      </c>
      <c r="C18" s="7">
        <v>1.7</v>
      </c>
    </row>
    <row r="19" ht="22.5" customHeight="1" spans="1:3">
      <c r="A19" s="8" t="s">
        <v>840</v>
      </c>
      <c r="B19" s="7">
        <v>0.27</v>
      </c>
      <c r="C19" s="7">
        <v>0.27</v>
      </c>
    </row>
    <row r="20" ht="22.5" customHeight="1" spans="1:3">
      <c r="A20" s="8" t="s">
        <v>836</v>
      </c>
      <c r="B20" s="7">
        <v>1.53</v>
      </c>
      <c r="C20" s="7">
        <v>1.53</v>
      </c>
    </row>
    <row r="21" ht="22.5" customHeight="1" spans="1:3">
      <c r="A21" s="8" t="s">
        <v>835</v>
      </c>
      <c r="B21" s="7">
        <v>1.45</v>
      </c>
      <c r="C21" s="7">
        <v>1.45</v>
      </c>
    </row>
    <row r="22" ht="22.5" customHeight="1" spans="1:3">
      <c r="A22" s="8" t="s">
        <v>840</v>
      </c>
      <c r="B22" s="7">
        <v>0.08</v>
      </c>
      <c r="C22" s="7">
        <v>0.08</v>
      </c>
    </row>
    <row r="23" ht="22.5" customHeight="1" spans="1:3">
      <c r="A23" s="6" t="s">
        <v>841</v>
      </c>
      <c r="B23" s="7">
        <f>B24+B25</f>
        <v>3.15</v>
      </c>
      <c r="C23" s="7">
        <v>3.15</v>
      </c>
    </row>
    <row r="24" ht="22.5" customHeight="1" spans="1:3">
      <c r="A24" s="8" t="s">
        <v>834</v>
      </c>
      <c r="B24" s="7">
        <v>0.85</v>
      </c>
      <c r="C24" s="7">
        <v>0.85</v>
      </c>
    </row>
    <row r="25" ht="22.5" customHeight="1" spans="1:3">
      <c r="A25" s="8" t="s">
        <v>836</v>
      </c>
      <c r="B25" s="7">
        <v>2.3</v>
      </c>
      <c r="C25" s="7">
        <v>2.3</v>
      </c>
    </row>
    <row r="26" ht="14.25" customHeight="1"/>
  </sheetData>
  <mergeCells count="1">
    <mergeCell ref="A2:C2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28</vt:i4>
      </vt:variant>
    </vt:vector>
  </HeadingPairs>
  <TitlesOfParts>
    <vt:vector size="28" baseType="lpstr">
      <vt:lpstr>目录</vt:lpstr>
      <vt:lpstr>附表1-1</vt:lpstr>
      <vt:lpstr>附表1-2</vt:lpstr>
      <vt:lpstr>附表1-3</vt:lpstr>
      <vt:lpstr>附表1-4</vt:lpstr>
      <vt:lpstr>附表1-5</vt:lpstr>
      <vt:lpstr>附表1-6</vt:lpstr>
      <vt:lpstr>附表1-7</vt:lpstr>
      <vt:lpstr>附表1-8</vt:lpstr>
      <vt:lpstr>附表1-9</vt:lpstr>
      <vt:lpstr>附表1-10</vt:lpstr>
      <vt:lpstr>附表1-11</vt:lpstr>
      <vt:lpstr>附表1-12</vt:lpstr>
      <vt:lpstr>附表1-13</vt:lpstr>
      <vt:lpstr>附表1-14</vt:lpstr>
      <vt:lpstr>附表1-15</vt:lpstr>
      <vt:lpstr>附表1-16</vt:lpstr>
      <vt:lpstr>附表1-17</vt:lpstr>
      <vt:lpstr>附表1-18</vt:lpstr>
      <vt:lpstr>附表1-19</vt:lpstr>
      <vt:lpstr>附表1-20</vt:lpstr>
      <vt:lpstr>附表1-21</vt:lpstr>
      <vt:lpstr>附表1-22</vt:lpstr>
      <vt:lpstr>附表1-23</vt:lpstr>
      <vt:lpstr>附表1-24</vt:lpstr>
      <vt:lpstr>附表1-25</vt:lpstr>
      <vt:lpstr>附表1-26</vt:lpstr>
      <vt:lpstr>附表1-27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lenovo</cp:lastModifiedBy>
  <dcterms:created xsi:type="dcterms:W3CDTF">2008-01-11T17:59:00Z</dcterms:created>
  <cp:lastPrinted>2025-01-24T15:04:00Z</cp:lastPrinted>
  <dcterms:modified xsi:type="dcterms:W3CDTF">2026-09-21T10:09:19Z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12E4CD7FFC794945B86E9761B22EFEBE_12</vt:lpwstr>
  </property>
</Properties>
</file>